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DU\RADU SERV\primarii\LUDUS\2024\New folder\"/>
    </mc:Choice>
  </mc:AlternateContent>
  <xr:revisionPtr revIDLastSave="0" documentId="8_{E54C3711-F17A-4E4B-A815-12900FCF157F}" xr6:coauthVersionLast="47" xr6:coauthVersionMax="47" xr10:uidLastSave="{00000000-0000-0000-0000-000000000000}"/>
  <bookViews>
    <workbookView xWindow="-108" yWindow="-108" windowWidth="23256" windowHeight="12456" xr2:uid="{25A6E1C3-E787-436D-B680-8F2B3590BC84}"/>
  </bookViews>
  <sheets>
    <sheet name="1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'[2]Module 6_Condensed Budget'!#REF!</definedName>
    <definedName name="Capital_Expenditures___Culture___Sports">'[3]Module 6_Condensed Budget'!#REF!</definedName>
    <definedName name="Capital_Expenditures___Education" localSheetId="0">'[2]Module 6_Condensed Budget'!#REF!</definedName>
    <definedName name="Capital_Expenditures___Education">'[3]Module 6_Condensed Budget'!#REF!</definedName>
    <definedName name="Capital_Expenditures___General_Administration" localSheetId="0">'[2]Module 6_Condensed Budget'!#REF!</definedName>
    <definedName name="Capital_Expenditures___General_Administration">'[3]Module 6_Condensed Budget'!#REF!</definedName>
    <definedName name="Capital_Expenditures___Health" localSheetId="0">'[2]Module 6_Condensed Budget'!#REF!</definedName>
    <definedName name="Capital_Expenditures___Health">'[3]Module 6_Condensed Budget'!#REF!</definedName>
    <definedName name="Capital_Expenditures___Other_Activities" localSheetId="0">'[2]Module 6_Condensed Budget'!#REF!</definedName>
    <definedName name="Capital_Expenditures___Other_Activities">'[3]Module 6_Condensed Budget'!#REF!</definedName>
    <definedName name="Capital_Expenditures___Public_Works___Housing" localSheetId="0">'[2]Module 6_Condensed Budget'!#REF!</definedName>
    <definedName name="Capital_Expenditures___Public_Works___Housing">'[3]Module 6_Condensed Budget'!#REF!</definedName>
    <definedName name="Capital_Expenditures___Social_Assistance" localSheetId="0">'[2]Module 6_Condensed Budget'!#REF!</definedName>
    <definedName name="Capital_Expenditures___Social_Assistance">'[3]Module 6_Condensed Budget'!#REF!</definedName>
    <definedName name="Capital_Expenditures___Transportation___Communication" localSheetId="0">'[2]Module 6_Condensed Budget'!#REF!</definedName>
    <definedName name="Capital_Expenditures___Transportation___Communication">'[3]Module 6_Condensed Budget'!#REF!</definedName>
    <definedName name="Capital_Expenditures__Other_Economic_Activities" localSheetId="0">'[2]Module 6_Condensed Budget'!#REF!</definedName>
    <definedName name="Capital_Expenditures__Other_Economic_Activities">'[3]Module 6_Condensed Budget'!#REF!</definedName>
    <definedName name="caragiale">#REF!</definedName>
    <definedName name="Change_in_Operating_Expenditures" localSheetId="0">'[2]Module 6_Condensed Budget'!#REF!</definedName>
    <definedName name="Change_in_Operating_Expenditures">'[3]Module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localSheetId="0" hidden="1">{"'Lennar U.S. Partners'!$A$1:$N$53"}</definedName>
    <definedName name="credit" hidden="1">{"'Lennar U.S. Partners'!$A$1:$N$53"}</definedName>
    <definedName name="d">[4]Portfolio!$F$15</definedName>
    <definedName name="_xlnm.Database" localSheetId="0">#REF!</definedName>
    <definedName name="_xlnm.Database">#REF!</definedName>
    <definedName name="Deflator__Base_Year___1995" localSheetId="0">'[2]Module 6_Condensed Budget'!#REF!</definedName>
    <definedName name="Deflator__Base_Year___1995">'[3]Module 6_Condensed Budget'!#REF!</definedName>
    <definedName name="Deflator__Base_Year___1997" localSheetId="0">'[2]Module 6_Condensed Budget'!#REF!</definedName>
    <definedName name="Deflator__Base_Year___1997">'[3]Module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'[5]Evolutie V_C 2003_2007 '!#REF!</definedName>
    <definedName name="Excel_BuiltIn__FilterDatabase_17">'[6]Evolutie V_C 2003_2007 '!#REF!</definedName>
    <definedName name="Excel_BuiltIn_Database" localSheetId="0">#REF!</definedName>
    <definedName name="Excel_BuiltIn_Database">#REF!</definedName>
    <definedName name="Extra">[7]ExtraScoli!$B$150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hidden="1">{"'Lennar U.S. Partners'!$A$1:$N$53"}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[8]Inputs!$A$118:$L$125</definedName>
    <definedName name="Intlfive">[8]Inputs!$A$192:$J$212</definedName>
    <definedName name="Intlfour">[8]Inputs!$A$170:$J$185</definedName>
    <definedName name="Intlseven">[8]Inputs!$A$258:$J$289</definedName>
    <definedName name="Intlsix">[8]Inputs!$A$219:$J$250</definedName>
    <definedName name="Intlthree">[8]Inputs!$A$151:$L$163</definedName>
    <definedName name="Intltwo">[8]Inputs!$A$132:$L$144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>#REF!</definedName>
    <definedName name="Maturity">[9]Params!$B$3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'[2]Module 6_Condensed Budget'!#REF!</definedName>
    <definedName name="Net_Outstanding_Debt">'[3]Module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>#REF!</definedName>
    <definedName name="_xlnm.Print_Area" localSheetId="0">'1.4'!$A$1:$Z$54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'[2]Module 6_Condensed Budget'!#REF!</definedName>
    <definedName name="Proceeds_from_the_sale_of_public_property">'[3]Module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>'[10]_Cash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[11]Portfolio!$F$15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'[12]Fund IV Summary'!$C$1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'[2]Module 6_Condensed Budget'!#REF!</definedName>
    <definedName name="Total_Population">'[3]Module 6_Condensed Budget'!#REF!</definedName>
    <definedName name="Total_Print">'[13]ROLLUP _ Fund II'!$C$1:$L$17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1" l="1"/>
  <c r="T54" i="1"/>
  <c r="O54" i="1"/>
  <c r="B50" i="1"/>
  <c r="O49" i="1"/>
  <c r="O48" i="1"/>
  <c r="O47" i="1"/>
  <c r="O46" i="1"/>
  <c r="S45" i="1"/>
  <c r="R45" i="1"/>
  <c r="O45" i="1"/>
  <c r="M45" i="1"/>
  <c r="M49" i="1" s="1"/>
  <c r="L45" i="1"/>
  <c r="K45" i="1"/>
  <c r="J45" i="1"/>
  <c r="I45" i="1"/>
  <c r="H45" i="1"/>
  <c r="G45" i="1"/>
  <c r="G42" i="1" s="1"/>
  <c r="F45" i="1"/>
  <c r="E45" i="1"/>
  <c r="D45" i="1"/>
  <c r="C45" i="1"/>
  <c r="S44" i="1"/>
  <c r="R44" i="1"/>
  <c r="O44" i="1"/>
  <c r="M44" i="1"/>
  <c r="M48" i="1" s="1"/>
  <c r="L44" i="1"/>
  <c r="L48" i="1" s="1"/>
  <c r="K44" i="1"/>
  <c r="K48" i="1" s="1"/>
  <c r="J44" i="1"/>
  <c r="J48" i="1" s="1"/>
  <c r="I44" i="1"/>
  <c r="I48" i="1" s="1"/>
  <c r="H44" i="1"/>
  <c r="H48" i="1" s="1"/>
  <c r="G44" i="1"/>
  <c r="F44" i="1"/>
  <c r="F48" i="1" s="1"/>
  <c r="E44" i="1"/>
  <c r="E42" i="1" s="1"/>
  <c r="D44" i="1"/>
  <c r="C44" i="1"/>
  <c r="S43" i="1"/>
  <c r="R43" i="1"/>
  <c r="R42" i="1" s="1"/>
  <c r="O43" i="1"/>
  <c r="M43" i="1"/>
  <c r="M42" i="1" s="1"/>
  <c r="L43" i="1"/>
  <c r="K43" i="1"/>
  <c r="J43" i="1"/>
  <c r="I43" i="1"/>
  <c r="H43" i="1"/>
  <c r="G43" i="1"/>
  <c r="F43" i="1"/>
  <c r="F42" i="1" s="1"/>
  <c r="E43" i="1"/>
  <c r="D43" i="1"/>
  <c r="D42" i="1" s="1"/>
  <c r="C43" i="1"/>
  <c r="C42" i="1" s="1"/>
  <c r="Q42" i="1"/>
  <c r="P42" i="1"/>
  <c r="O42" i="1"/>
  <c r="H42" i="1"/>
  <c r="V41" i="1"/>
  <c r="T41" i="1"/>
  <c r="S41" i="1"/>
  <c r="R41" i="1"/>
  <c r="Q41" i="1"/>
  <c r="P41" i="1"/>
  <c r="O41" i="1"/>
  <c r="M41" i="1"/>
  <c r="L41" i="1"/>
  <c r="K41" i="1"/>
  <c r="J41" i="1"/>
  <c r="J38" i="1" s="1"/>
  <c r="I41" i="1"/>
  <c r="H41" i="1"/>
  <c r="G41" i="1"/>
  <c r="F41" i="1"/>
  <c r="E41" i="1"/>
  <c r="D41" i="1"/>
  <c r="C41" i="1"/>
  <c r="V40" i="1"/>
  <c r="T40" i="1"/>
  <c r="S40" i="1"/>
  <c r="R40" i="1"/>
  <c r="Q40" i="1"/>
  <c r="P40" i="1"/>
  <c r="O40" i="1"/>
  <c r="M40" i="1"/>
  <c r="L40" i="1"/>
  <c r="L38" i="1" s="1"/>
  <c r="K40" i="1"/>
  <c r="J40" i="1"/>
  <c r="I40" i="1"/>
  <c r="H40" i="1"/>
  <c r="G40" i="1"/>
  <c r="F40" i="1"/>
  <c r="E40" i="1"/>
  <c r="D40" i="1"/>
  <c r="C40" i="1"/>
  <c r="V39" i="1"/>
  <c r="T39" i="1"/>
  <c r="S39" i="1"/>
  <c r="R39" i="1"/>
  <c r="Q39" i="1"/>
  <c r="P39" i="1"/>
  <c r="O39" i="1"/>
  <c r="M39" i="1"/>
  <c r="M38" i="1" s="1"/>
  <c r="L39" i="1"/>
  <c r="K39" i="1"/>
  <c r="K38" i="1" s="1"/>
  <c r="J39" i="1"/>
  <c r="I39" i="1"/>
  <c r="H39" i="1"/>
  <c r="G39" i="1"/>
  <c r="G38" i="1" s="1"/>
  <c r="F39" i="1"/>
  <c r="E39" i="1"/>
  <c r="D39" i="1"/>
  <c r="C39" i="1"/>
  <c r="T38" i="1"/>
  <c r="S38" i="1"/>
  <c r="R38" i="1"/>
  <c r="Q38" i="1"/>
  <c r="P38" i="1"/>
  <c r="O38" i="1"/>
  <c r="I38" i="1"/>
  <c r="H38" i="1"/>
  <c r="F38" i="1"/>
  <c r="E38" i="1"/>
  <c r="D38" i="1"/>
  <c r="C38" i="1"/>
  <c r="V37" i="1"/>
  <c r="T37" i="1"/>
  <c r="S37" i="1"/>
  <c r="R37" i="1"/>
  <c r="R34" i="1" s="1"/>
  <c r="Q37" i="1"/>
  <c r="P37" i="1"/>
  <c r="O37" i="1"/>
  <c r="M37" i="1"/>
  <c r="L37" i="1"/>
  <c r="K37" i="1"/>
  <c r="J37" i="1"/>
  <c r="I37" i="1"/>
  <c r="H37" i="1"/>
  <c r="G37" i="1"/>
  <c r="F37" i="1"/>
  <c r="E37" i="1"/>
  <c r="D37" i="1"/>
  <c r="C37" i="1"/>
  <c r="V36" i="1"/>
  <c r="T36" i="1"/>
  <c r="T34" i="1" s="1"/>
  <c r="S36" i="1"/>
  <c r="R36" i="1"/>
  <c r="Q36" i="1"/>
  <c r="P36" i="1"/>
  <c r="O36" i="1"/>
  <c r="M36" i="1"/>
  <c r="L36" i="1"/>
  <c r="K36" i="1"/>
  <c r="J36" i="1"/>
  <c r="I36" i="1"/>
  <c r="H36" i="1"/>
  <c r="G36" i="1"/>
  <c r="F36" i="1"/>
  <c r="E36" i="1"/>
  <c r="D36" i="1"/>
  <c r="C36" i="1"/>
  <c r="C34" i="1" s="1"/>
  <c r="V35" i="1"/>
  <c r="T35" i="1"/>
  <c r="S35" i="1"/>
  <c r="S34" i="1" s="1"/>
  <c r="R35" i="1"/>
  <c r="Q35" i="1"/>
  <c r="P35" i="1"/>
  <c r="O35" i="1"/>
  <c r="M35" i="1"/>
  <c r="L35" i="1"/>
  <c r="K35" i="1"/>
  <c r="J35" i="1"/>
  <c r="I35" i="1"/>
  <c r="H35" i="1"/>
  <c r="G35" i="1"/>
  <c r="F35" i="1"/>
  <c r="E35" i="1"/>
  <c r="E34" i="1" s="1"/>
  <c r="D35" i="1"/>
  <c r="D34" i="1" s="1"/>
  <c r="C35" i="1"/>
  <c r="Q34" i="1"/>
  <c r="P34" i="1"/>
  <c r="O34" i="1"/>
  <c r="M34" i="1"/>
  <c r="L34" i="1"/>
  <c r="K34" i="1"/>
  <c r="J34" i="1"/>
  <c r="I34" i="1"/>
  <c r="H34" i="1"/>
  <c r="G34" i="1"/>
  <c r="F34" i="1"/>
  <c r="V33" i="1"/>
  <c r="T33" i="1"/>
  <c r="S33" i="1"/>
  <c r="R33" i="1"/>
  <c r="Q33" i="1"/>
  <c r="P33" i="1"/>
  <c r="O33" i="1"/>
  <c r="M33" i="1"/>
  <c r="L33" i="1"/>
  <c r="K33" i="1"/>
  <c r="J33" i="1"/>
  <c r="I33" i="1"/>
  <c r="H33" i="1"/>
  <c r="H30" i="1" s="1"/>
  <c r="G33" i="1"/>
  <c r="G30" i="1" s="1"/>
  <c r="F33" i="1"/>
  <c r="E33" i="1"/>
  <c r="D33" i="1"/>
  <c r="C33" i="1"/>
  <c r="V32" i="1"/>
  <c r="T32" i="1"/>
  <c r="S32" i="1"/>
  <c r="R32" i="1"/>
  <c r="Q32" i="1"/>
  <c r="P32" i="1"/>
  <c r="O32" i="1"/>
  <c r="M32" i="1"/>
  <c r="L32" i="1"/>
  <c r="K32" i="1"/>
  <c r="K16" i="1" s="1"/>
  <c r="J32" i="1"/>
  <c r="J30" i="1" s="1"/>
  <c r="I32" i="1"/>
  <c r="H32" i="1"/>
  <c r="G32" i="1"/>
  <c r="F32" i="1"/>
  <c r="E32" i="1"/>
  <c r="D32" i="1"/>
  <c r="C32" i="1"/>
  <c r="V31" i="1"/>
  <c r="T31" i="1"/>
  <c r="S31" i="1"/>
  <c r="R31" i="1"/>
  <c r="Q31" i="1"/>
  <c r="P31" i="1"/>
  <c r="O31" i="1"/>
  <c r="M31" i="1"/>
  <c r="L31" i="1"/>
  <c r="L30" i="1" s="1"/>
  <c r="K31" i="1"/>
  <c r="K30" i="1" s="1"/>
  <c r="J31" i="1"/>
  <c r="I31" i="1"/>
  <c r="I30" i="1" s="1"/>
  <c r="H31" i="1"/>
  <c r="G31" i="1"/>
  <c r="F31" i="1"/>
  <c r="E31" i="1"/>
  <c r="E30" i="1" s="1"/>
  <c r="D31" i="1"/>
  <c r="C31" i="1"/>
  <c r="T30" i="1"/>
  <c r="S30" i="1"/>
  <c r="R30" i="1"/>
  <c r="Q30" i="1"/>
  <c r="P30" i="1"/>
  <c r="O30" i="1"/>
  <c r="M30" i="1"/>
  <c r="F30" i="1"/>
  <c r="D30" i="1"/>
  <c r="C30" i="1"/>
  <c r="V29" i="1"/>
  <c r="T29" i="1"/>
  <c r="T17" i="1" s="1"/>
  <c r="T49" i="1" s="1"/>
  <c r="S29" i="1"/>
  <c r="S17" i="1" s="1"/>
  <c r="S49" i="1" s="1"/>
  <c r="R29" i="1"/>
  <c r="R17" i="1" s="1"/>
  <c r="R49" i="1" s="1"/>
  <c r="Q29" i="1"/>
  <c r="Q17" i="1" s="1"/>
  <c r="P29" i="1"/>
  <c r="P26" i="1" s="1"/>
  <c r="O29" i="1"/>
  <c r="M29" i="1"/>
  <c r="L29" i="1"/>
  <c r="K29" i="1"/>
  <c r="J29" i="1"/>
  <c r="I29" i="1"/>
  <c r="H29" i="1"/>
  <c r="G29" i="1"/>
  <c r="F29" i="1"/>
  <c r="E29" i="1"/>
  <c r="D29" i="1"/>
  <c r="C29" i="1"/>
  <c r="V28" i="1"/>
  <c r="T28" i="1"/>
  <c r="T16" i="1" s="1"/>
  <c r="T48" i="1" s="1"/>
  <c r="S28" i="1"/>
  <c r="S16" i="1" s="1"/>
  <c r="R28" i="1"/>
  <c r="R26" i="1" s="1"/>
  <c r="Q28" i="1"/>
  <c r="P28" i="1"/>
  <c r="O28" i="1"/>
  <c r="M28" i="1"/>
  <c r="L28" i="1"/>
  <c r="K28" i="1"/>
  <c r="J28" i="1"/>
  <c r="I28" i="1"/>
  <c r="H28" i="1"/>
  <c r="G28" i="1"/>
  <c r="F28" i="1"/>
  <c r="E28" i="1"/>
  <c r="D28" i="1"/>
  <c r="C28" i="1"/>
  <c r="V27" i="1"/>
  <c r="T27" i="1"/>
  <c r="T26" i="1" s="1"/>
  <c r="S27" i="1"/>
  <c r="S26" i="1" s="1"/>
  <c r="R27" i="1"/>
  <c r="Q27" i="1"/>
  <c r="Q26" i="1" s="1"/>
  <c r="P27" i="1"/>
  <c r="O27" i="1"/>
  <c r="M27" i="1"/>
  <c r="L27" i="1"/>
  <c r="L26" i="1" s="1"/>
  <c r="K27" i="1"/>
  <c r="J27" i="1"/>
  <c r="I27" i="1"/>
  <c r="H27" i="1"/>
  <c r="G27" i="1"/>
  <c r="G15" i="1" s="1"/>
  <c r="F27" i="1"/>
  <c r="F15" i="1" s="1"/>
  <c r="E27" i="1"/>
  <c r="E15" i="1" s="1"/>
  <c r="D27" i="1"/>
  <c r="D15" i="1" s="1"/>
  <c r="C27" i="1"/>
  <c r="C26" i="1" s="1"/>
  <c r="O26" i="1"/>
  <c r="M26" i="1"/>
  <c r="K26" i="1"/>
  <c r="J26" i="1"/>
  <c r="I26" i="1"/>
  <c r="H26" i="1"/>
  <c r="G26" i="1"/>
  <c r="F26" i="1"/>
  <c r="E26" i="1"/>
  <c r="D26" i="1"/>
  <c r="O25" i="1"/>
  <c r="M25" i="1"/>
  <c r="L25" i="1"/>
  <c r="K25" i="1"/>
  <c r="J25" i="1"/>
  <c r="I25" i="1"/>
  <c r="H25" i="1"/>
  <c r="G25" i="1"/>
  <c r="F25" i="1"/>
  <c r="E25" i="1"/>
  <c r="D25" i="1"/>
  <c r="C25" i="1"/>
  <c r="O24" i="1"/>
  <c r="M24" i="1"/>
  <c r="L24" i="1"/>
  <c r="K24" i="1"/>
  <c r="J24" i="1"/>
  <c r="I24" i="1"/>
  <c r="H24" i="1"/>
  <c r="G24" i="1"/>
  <c r="F24" i="1"/>
  <c r="E24" i="1"/>
  <c r="D24" i="1"/>
  <c r="D22" i="1" s="1"/>
  <c r="C24" i="1"/>
  <c r="O23" i="1"/>
  <c r="M23" i="1"/>
  <c r="M22" i="1" s="1"/>
  <c r="L23" i="1"/>
  <c r="L22" i="1" s="1"/>
  <c r="K23" i="1"/>
  <c r="K22" i="1" s="1"/>
  <c r="J23" i="1"/>
  <c r="J22" i="1" s="1"/>
  <c r="I23" i="1"/>
  <c r="I22" i="1" s="1"/>
  <c r="H23" i="1"/>
  <c r="H22" i="1" s="1"/>
  <c r="G23" i="1"/>
  <c r="F23" i="1"/>
  <c r="E23" i="1"/>
  <c r="D23" i="1"/>
  <c r="C23" i="1"/>
  <c r="C22" i="1" s="1"/>
  <c r="P22" i="1"/>
  <c r="O22" i="1"/>
  <c r="G22" i="1"/>
  <c r="F22" i="1"/>
  <c r="E22" i="1"/>
  <c r="P21" i="1"/>
  <c r="O21" i="1"/>
  <c r="M21" i="1"/>
  <c r="L21" i="1"/>
  <c r="K21" i="1"/>
  <c r="J21" i="1"/>
  <c r="I21" i="1"/>
  <c r="I17" i="1" s="1"/>
  <c r="I49" i="1" s="1"/>
  <c r="H21" i="1"/>
  <c r="H17" i="1" s="1"/>
  <c r="H49" i="1" s="1"/>
  <c r="G21" i="1"/>
  <c r="G17" i="1" s="1"/>
  <c r="F21" i="1"/>
  <c r="F17" i="1" s="1"/>
  <c r="E21" i="1"/>
  <c r="E17" i="1" s="1"/>
  <c r="D21" i="1"/>
  <c r="D17" i="1" s="1"/>
  <c r="C21" i="1"/>
  <c r="C17" i="1" s="1"/>
  <c r="O20" i="1"/>
  <c r="M20" i="1"/>
  <c r="L20" i="1"/>
  <c r="K20" i="1"/>
  <c r="J20" i="1"/>
  <c r="J16" i="1" s="1"/>
  <c r="I20" i="1"/>
  <c r="I16" i="1" s="1"/>
  <c r="H20" i="1"/>
  <c r="H16" i="1" s="1"/>
  <c r="G20" i="1"/>
  <c r="G18" i="1" s="1"/>
  <c r="F20" i="1"/>
  <c r="F16" i="1" s="1"/>
  <c r="E20" i="1"/>
  <c r="E16" i="1" s="1"/>
  <c r="E48" i="1" s="1"/>
  <c r="D20" i="1"/>
  <c r="D16" i="1" s="1"/>
  <c r="C20" i="1"/>
  <c r="C16" i="1" s="1"/>
  <c r="O19" i="1"/>
  <c r="M19" i="1"/>
  <c r="M15" i="1" s="1"/>
  <c r="L19" i="1"/>
  <c r="L15" i="1" s="1"/>
  <c r="L14" i="1" s="1"/>
  <c r="K19" i="1"/>
  <c r="K15" i="1" s="1"/>
  <c r="K14" i="1" s="1"/>
  <c r="J19" i="1"/>
  <c r="J15" i="1" s="1"/>
  <c r="J14" i="1" s="1"/>
  <c r="I19" i="1"/>
  <c r="I15" i="1" s="1"/>
  <c r="I14" i="1" s="1"/>
  <c r="H19" i="1"/>
  <c r="G19" i="1"/>
  <c r="F19" i="1"/>
  <c r="F18" i="1" s="1"/>
  <c r="E19" i="1"/>
  <c r="E18" i="1" s="1"/>
  <c r="D19" i="1"/>
  <c r="D18" i="1" s="1"/>
  <c r="C19" i="1"/>
  <c r="C18" i="1" s="1"/>
  <c r="Q18" i="1"/>
  <c r="P18" i="1"/>
  <c r="O18" i="1"/>
  <c r="I18" i="1"/>
  <c r="H18" i="1"/>
  <c r="U17" i="1"/>
  <c r="U49" i="1" s="1"/>
  <c r="O17" i="1"/>
  <c r="M17" i="1"/>
  <c r="L17" i="1"/>
  <c r="L49" i="1" s="1"/>
  <c r="K17" i="1"/>
  <c r="K49" i="1" s="1"/>
  <c r="J17" i="1"/>
  <c r="J49" i="1" s="1"/>
  <c r="U16" i="1"/>
  <c r="U48" i="1" s="1"/>
  <c r="Q16" i="1"/>
  <c r="Q48" i="1" s="1"/>
  <c r="P16" i="1"/>
  <c r="P48" i="1" s="1"/>
  <c r="O16" i="1"/>
  <c r="M16" i="1"/>
  <c r="L16" i="1"/>
  <c r="U15" i="1"/>
  <c r="U47" i="1" s="1"/>
  <c r="S15" i="1"/>
  <c r="S47" i="1" s="1"/>
  <c r="R15" i="1"/>
  <c r="R47" i="1" s="1"/>
  <c r="Q15" i="1"/>
  <c r="Q47" i="1" s="1"/>
  <c r="P15" i="1"/>
  <c r="O15" i="1"/>
  <c r="U14" i="1"/>
  <c r="O14" i="1"/>
  <c r="S13" i="1"/>
  <c r="T13" i="1" s="1"/>
  <c r="U13" i="1" s="1"/>
  <c r="R13" i="1"/>
  <c r="Q13" i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9" i="1"/>
  <c r="M14" i="1" l="1"/>
  <c r="M47" i="1"/>
  <c r="M46" i="1" s="1"/>
  <c r="E14" i="1"/>
  <c r="E47" i="1"/>
  <c r="F47" i="1"/>
  <c r="F14" i="1"/>
  <c r="G47" i="1"/>
  <c r="K47" i="1"/>
  <c r="K46" i="1" s="1"/>
  <c r="U46" i="1"/>
  <c r="L47" i="1"/>
  <c r="L46" i="1" s="1"/>
  <c r="S14" i="1"/>
  <c r="S48" i="1"/>
  <c r="S46" i="1" s="1"/>
  <c r="I47" i="1"/>
  <c r="I46" i="1" s="1"/>
  <c r="J47" i="1"/>
  <c r="J46" i="1" s="1"/>
  <c r="D47" i="1"/>
  <c r="D14" i="1"/>
  <c r="C48" i="1"/>
  <c r="E49" i="1"/>
  <c r="Q49" i="1"/>
  <c r="Q46" i="1" s="1"/>
  <c r="Q14" i="1"/>
  <c r="P14" i="1"/>
  <c r="C49" i="1"/>
  <c r="D49" i="1"/>
  <c r="D48" i="1"/>
  <c r="F49" i="1"/>
  <c r="I42" i="1"/>
  <c r="J18" i="1"/>
  <c r="K18" i="1"/>
  <c r="L18" i="1"/>
  <c r="T15" i="1"/>
  <c r="P17" i="1"/>
  <c r="P49" i="1" s="1"/>
  <c r="J42" i="1"/>
  <c r="C15" i="1"/>
  <c r="M18" i="1"/>
  <c r="K42" i="1"/>
  <c r="L42" i="1"/>
  <c r="R16" i="1"/>
  <c r="H15" i="1"/>
  <c r="H14" i="1" s="1"/>
  <c r="G16" i="1"/>
  <c r="G48" i="1" s="1"/>
  <c r="G49" i="1"/>
  <c r="P47" i="1"/>
  <c r="P46" i="1" s="1"/>
  <c r="G14" i="1" l="1"/>
  <c r="G46" i="1"/>
  <c r="C47" i="1"/>
  <c r="C46" i="1" s="1"/>
  <c r="C14" i="1"/>
  <c r="F46" i="1"/>
  <c r="H47" i="1"/>
  <c r="H46" i="1" s="1"/>
  <c r="T47" i="1"/>
  <c r="T46" i="1" s="1"/>
  <c r="T14" i="1"/>
  <c r="E46" i="1"/>
  <c r="R48" i="1"/>
  <c r="R46" i="1" s="1"/>
  <c r="R14" i="1"/>
  <c r="D46" i="1"/>
</calcChain>
</file>

<file path=xl/sharedStrings.xml><?xml version="1.0" encoding="utf-8"?>
<sst xmlns="http://schemas.openxmlformats.org/spreadsheetml/2006/main" count="69" uniqueCount="55">
  <si>
    <t>Anexa 1.4</t>
  </si>
  <si>
    <t>SITUATIE privind serviciul datoriei publice locale 
Consilul Local al Primariei Orasului Ludus in perioada 2024-2036</t>
  </si>
  <si>
    <t xml:space="preserve">Nr. Crt. </t>
  </si>
  <si>
    <t>Serviciul anual al datoriei publice locale</t>
  </si>
  <si>
    <t>Anul</t>
  </si>
  <si>
    <t>Serviciul datoriei publice locale pentru imprumuturile si garantiile existente (a1+b1+c1)</t>
  </si>
  <si>
    <t>a1) Rambursare imprumut (a1.1+a1.2+a1.3+a1.4+a1.5+a1.6)</t>
  </si>
  <si>
    <t>b1) Dobanzi (b1.1+b1.2+b1.3+b1.4+b1.5+b1.6)</t>
  </si>
  <si>
    <t>c1) Comisioane (c1.1+c1.2+c1.3+c1.4+c1.5+c1.6)</t>
  </si>
  <si>
    <t>1.1</t>
  </si>
  <si>
    <t>Serviciul datoriei publice locale pentru credit MKB Romania (a1.1+b1.1+c1.1)</t>
  </si>
  <si>
    <t>a1.1) Rambursarea imprumutului</t>
  </si>
  <si>
    <t xml:space="preserve">b1.1) Dobanzi </t>
  </si>
  <si>
    <t>c1.1) Comisioane</t>
  </si>
  <si>
    <t>1.2</t>
  </si>
  <si>
    <t>Serviciul datoriei publice locale pentru imprumut Min Finante (a1.2+b1.2+c1.2) 794 mii ron</t>
  </si>
  <si>
    <t>a1.2) Rambursarea imprumutului</t>
  </si>
  <si>
    <t xml:space="preserve">b1.2) Dobanzi </t>
  </si>
  <si>
    <t>c1.2) Comisioane</t>
  </si>
  <si>
    <t>1.3</t>
  </si>
  <si>
    <t>Serviciul datoriei publice locale pentru credit Min Finante (a1.3+b1.3+c1.3) - 2.39 mil ron</t>
  </si>
  <si>
    <t>a1.3) Rambursarea imprumutului</t>
  </si>
  <si>
    <t xml:space="preserve">b1.3) Dobanzi </t>
  </si>
  <si>
    <t>c1.3) Comisioane</t>
  </si>
  <si>
    <t>1.4</t>
  </si>
  <si>
    <t>Serviciul datoriei publice locale pentru credit Exim (a1.4+b1.4+c1.4) - 4.65 mil ron</t>
  </si>
  <si>
    <t>a1.4) Rambursarea imprumutului</t>
  </si>
  <si>
    <t xml:space="preserve">b1.4) Dobanzi </t>
  </si>
  <si>
    <t>c1.4) Comisioane</t>
  </si>
  <si>
    <t>1.5</t>
  </si>
  <si>
    <t>Serviciul datoriei publice locale pentru credit Exim (a1.5+b1.5+c1.5) - 762 mii ron</t>
  </si>
  <si>
    <t>a1.5) Rambursarea imprumutului</t>
  </si>
  <si>
    <t xml:space="preserve">b1.5) Dobanzi </t>
  </si>
  <si>
    <t>c1.5) Comisioane</t>
  </si>
  <si>
    <t>1.6</t>
  </si>
  <si>
    <t>Serviciul datoriei publice locale pentru credit Trezorerie (a1.6+b1.6+c1.6) - 669,27 mii ron</t>
  </si>
  <si>
    <t>a1.6) Rambursarea imprumutului</t>
  </si>
  <si>
    <t xml:space="preserve">b1.6) Dobanzi </t>
  </si>
  <si>
    <t>c1.6) Comisioane</t>
  </si>
  <si>
    <t>2</t>
  </si>
  <si>
    <t>Serviciul datoriei publice locale pentru care se solicita autorizarea imprumutului (a2+b2+c2)</t>
  </si>
  <si>
    <t>a2) Rambursarea imprumutului</t>
  </si>
  <si>
    <t>b2) Dobanzi</t>
  </si>
  <si>
    <t xml:space="preserve">c2) Comisioane </t>
  </si>
  <si>
    <t>3</t>
  </si>
  <si>
    <t>Serviciul total datoriei publice locale (a3+b3+c3)</t>
  </si>
  <si>
    <t>a3) Rambursarea imprumutului (a1+a2)</t>
  </si>
  <si>
    <t>b3) Dobanzi (b1+b2)</t>
  </si>
  <si>
    <t>c3) Comisioane (c1+c2)</t>
  </si>
  <si>
    <t>ORDONATOR PRINCIPAL DE CREDITE</t>
  </si>
  <si>
    <t>Primar</t>
  </si>
  <si>
    <t>CONTABIL SEF</t>
  </si>
  <si>
    <t>DIRECTOR ECONOMIC</t>
  </si>
  <si>
    <t>Cristian Moldovan</t>
  </si>
  <si>
    <t>Maria Suciu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</si>
</sst>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1" fillId="0" borderId="0" xfId="1" applyNumberFormat="1"/>
    <xf numFmtId="0" fontId="1" fillId="0" borderId="0" xfId="1"/>
    <xf numFmtId="0" fontId="2" fillId="0" borderId="0" xfId="1" applyFont="1"/>
    <xf numFmtId="3" fontId="1" fillId="0" borderId="0" xfId="1" applyNumberFormat="1"/>
    <xf numFmtId="0" fontId="1" fillId="0" borderId="0" xfId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top"/>
    </xf>
    <xf numFmtId="0" fontId="3" fillId="0" borderId="5" xfId="1" applyFont="1" applyBorder="1" applyAlignment="1">
      <alignment vertical="top"/>
    </xf>
    <xf numFmtId="0" fontId="3" fillId="0" borderId="6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49" fontId="1" fillId="0" borderId="2" xfId="1" applyNumberFormat="1" applyBorder="1" applyAlignment="1">
      <alignment horizontal="center" vertical="center"/>
    </xf>
    <xf numFmtId="0" fontId="3" fillId="0" borderId="1" xfId="1" applyFont="1" applyBorder="1" applyAlignment="1">
      <alignment vertical="top" wrapText="1"/>
    </xf>
    <xf numFmtId="43" fontId="1" fillId="0" borderId="1" xfId="1" applyNumberFormat="1" applyBorder="1" applyAlignment="1">
      <alignment horizontal="center" vertical="center"/>
    </xf>
    <xf numFmtId="43" fontId="1" fillId="0" borderId="0" xfId="1" applyNumberFormat="1"/>
    <xf numFmtId="49" fontId="1" fillId="0" borderId="7" xfId="1" applyNumberFormat="1" applyBorder="1" applyAlignment="1">
      <alignment horizontal="center" vertical="center"/>
    </xf>
    <xf numFmtId="0" fontId="1" fillId="0" borderId="1" xfId="1" applyBorder="1" applyAlignment="1">
      <alignment vertical="top" wrapText="1"/>
    </xf>
    <xf numFmtId="49" fontId="1" fillId="0" borderId="6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/>
    </xf>
    <xf numFmtId="49" fontId="1" fillId="0" borderId="6" xfId="1" applyNumberForma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vertical="top"/>
    </xf>
    <xf numFmtId="43" fontId="1" fillId="0" borderId="0" xfId="1" applyNumberFormat="1" applyAlignment="1">
      <alignment horizontal="center" vertical="center"/>
    </xf>
    <xf numFmtId="0" fontId="1" fillId="0" borderId="0" xfId="1" applyAlignment="1">
      <alignment vertical="top" wrapText="1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/>
    </xf>
    <xf numFmtId="0" fontId="1" fillId="0" borderId="0" xfId="1" quotePrefix="1" applyAlignment="1">
      <alignment horizontal="center"/>
    </xf>
  </cellXfs>
  <cellStyles count="2">
    <cellStyle name="Normal" xfId="0" builtinId="0"/>
    <cellStyle name="Normal_Anexa 1.4 - SG Serviciul Datoriei Publice 12.04.2010" xfId="1" xr:uid="{56CA1C6C-DF09-4088-B58A-B28F669CC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114300</xdr:rowOff>
    </xdr:from>
    <xdr:to>
      <xdr:col>1</xdr:col>
      <xdr:colOff>1539688</xdr:colOff>
      <xdr:row>8</xdr:row>
      <xdr:rowOff>77881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936DF0-309F-48DA-A518-284A00939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" t="-43" r="-66" b="-43"/>
        <a:stretch>
          <a:fillRect/>
        </a:stretch>
      </xdr:blipFill>
      <xdr:spPr bwMode="auto">
        <a:xfrm>
          <a:off x="1005840" y="114300"/>
          <a:ext cx="930088" cy="131232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504824</xdr:colOff>
      <xdr:row>1</xdr:row>
      <xdr:rowOff>9525</xdr:rowOff>
    </xdr:from>
    <xdr:to>
      <xdr:col>14</xdr:col>
      <xdr:colOff>1619249</xdr:colOff>
      <xdr:row>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553140-4A3A-4275-A0E5-84FD0334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" t="-43" r="-66" b="-43"/>
        <a:stretch>
          <a:fillRect/>
        </a:stretch>
      </xdr:blipFill>
      <xdr:spPr bwMode="auto">
        <a:xfrm>
          <a:off x="12574904" y="177165"/>
          <a:ext cx="1114425" cy="140779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ADU\RADU%20SERV\primarii\LUDUS\2024\New%20folder\SD%20LUDUS_16.08.2024_plus%209.6%20mio%20ron.xlsx" TargetMode="External"/><Relationship Id="rId1" Type="http://schemas.openxmlformats.org/officeDocument/2006/relationships/externalLinkPath" Target="SD%20LUDUS_16.08.2024_plus%209.6%20mio%20ro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 MKB"/>
      <sheetName val="CREDIT finante 794 mii"/>
      <sheetName val="CREDIT finante 2.39 mil ron"/>
      <sheetName val="CREDIT NOU 9 mio"/>
      <sheetName val="CREDIT NOU 1.7 mio_12y"/>
      <sheetName val="CREDIT NOU 9.6 MIO"/>
      <sheetName val="grad indatorare"/>
      <sheetName val="centralizare"/>
      <sheetName val="2023"/>
      <sheetName val="2022"/>
      <sheetName val="2021"/>
      <sheetName val="SD LUDUS 12 ani"/>
      <sheetName val="1.3"/>
      <sheetName val="1.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E5">
            <v>52602.239999999998</v>
          </cell>
          <cell r="F5">
            <v>52602.239999999998</v>
          </cell>
          <cell r="G5">
            <v>52602.239999999998</v>
          </cell>
          <cell r="H5">
            <v>52602.239999999998</v>
          </cell>
          <cell r="I5">
            <v>52602.239999999998</v>
          </cell>
          <cell r="J5">
            <v>52602.239999999998</v>
          </cell>
          <cell r="K5">
            <v>39451.68</v>
          </cell>
        </row>
        <row r="6">
          <cell r="E6">
            <v>14830.39</v>
          </cell>
          <cell r="F6">
            <v>12469.09</v>
          </cell>
          <cell r="G6">
            <v>10149.120000000001</v>
          </cell>
          <cell r="H6">
            <v>7829.14</v>
          </cell>
          <cell r="I6">
            <v>5525.06</v>
          </cell>
          <cell r="J6">
            <v>3189.18</v>
          </cell>
          <cell r="K6">
            <v>869.2</v>
          </cell>
        </row>
        <row r="10">
          <cell r="E10">
            <v>119944.32000000001</v>
          </cell>
          <cell r="F10">
            <v>119944.32000000001</v>
          </cell>
          <cell r="G10">
            <v>119944.32000000001</v>
          </cell>
          <cell r="H10">
            <v>119944.32000000001</v>
          </cell>
          <cell r="I10">
            <v>119944.32000000001</v>
          </cell>
          <cell r="J10">
            <v>119944.32000000001</v>
          </cell>
          <cell r="K10">
            <v>119944.32000000001</v>
          </cell>
          <cell r="L10">
            <v>119944.32000000001</v>
          </cell>
          <cell r="M10">
            <v>119944.32000000001</v>
          </cell>
          <cell r="N10">
            <v>119944.32000000001</v>
          </cell>
          <cell r="O10">
            <v>119944.32000000001</v>
          </cell>
          <cell r="P10">
            <v>119944.32000000001</v>
          </cell>
          <cell r="Q10">
            <v>59972.56</v>
          </cell>
        </row>
        <row r="11">
          <cell r="E11">
            <v>55590.87</v>
          </cell>
          <cell r="F11">
            <v>50864.87</v>
          </cell>
          <cell r="G11">
            <v>46292.33</v>
          </cell>
          <cell r="H11">
            <v>41719.78</v>
          </cell>
          <cell r="I11">
            <v>37250.589999999997</v>
          </cell>
          <cell r="J11">
            <v>32574.69</v>
          </cell>
          <cell r="K11">
            <v>28002.15</v>
          </cell>
          <cell r="L11">
            <v>23429.61</v>
          </cell>
          <cell r="M11">
            <v>18910.310000000001</v>
          </cell>
          <cell r="N11">
            <v>14284.52</v>
          </cell>
          <cell r="O11">
            <v>9711.9699999999993</v>
          </cell>
          <cell r="P11">
            <v>5139.43</v>
          </cell>
          <cell r="Q11">
            <v>858.15</v>
          </cell>
        </row>
        <row r="14">
          <cell r="E14">
            <v>2316424.0818720004</v>
          </cell>
          <cell r="F14">
            <v>2475083.277828</v>
          </cell>
          <cell r="G14">
            <v>2697206.1322679995</v>
          </cell>
          <cell r="H14">
            <v>2887596.9087359994</v>
          </cell>
          <cell r="I14">
            <v>0</v>
          </cell>
          <cell r="J14">
            <v>0</v>
          </cell>
        </row>
        <row r="15">
          <cell r="E15">
            <v>572667.24644999998</v>
          </cell>
          <cell r="F15">
            <v>433949.03306999995</v>
          </cell>
          <cell r="G15">
            <v>289953.11731200002</v>
          </cell>
          <cell r="H15">
            <v>138312.18652799999</v>
          </cell>
          <cell r="I15">
            <v>0</v>
          </cell>
          <cell r="J15">
            <v>0</v>
          </cell>
        </row>
        <row r="16">
          <cell r="E16">
            <v>31128.907721999996</v>
          </cell>
          <cell r="F16">
            <v>24179.640251999997</v>
          </cell>
          <cell r="G16">
            <v>16754.403053999999</v>
          </cell>
          <cell r="H16">
            <v>8662.7684399999998</v>
          </cell>
          <cell r="I16">
            <v>0</v>
          </cell>
          <cell r="J16">
            <v>0</v>
          </cell>
          <cell r="L16">
            <v>0</v>
          </cell>
        </row>
        <row r="19">
          <cell r="E19">
            <v>517762.07999999984</v>
          </cell>
          <cell r="F19">
            <v>517762.07999999984</v>
          </cell>
          <cell r="G19">
            <v>517762.07999999984</v>
          </cell>
          <cell r="H19">
            <v>517762.07999999984</v>
          </cell>
          <cell r="I19">
            <v>517762.07999999984</v>
          </cell>
          <cell r="J19">
            <v>517762.07999999984</v>
          </cell>
          <cell r="K19">
            <v>517762.07999999984</v>
          </cell>
          <cell r="L19">
            <v>517762.07999999984</v>
          </cell>
          <cell r="M19">
            <v>517762.07999999984</v>
          </cell>
        </row>
        <row r="20">
          <cell r="E20">
            <v>350212</v>
          </cell>
          <cell r="F20">
            <v>308319.13</v>
          </cell>
          <cell r="G20">
            <v>267425.27</v>
          </cell>
          <cell r="H20">
            <v>226531.43000000002</v>
          </cell>
          <cell r="I20">
            <v>186188.42000000004</v>
          </cell>
          <cell r="J20">
            <v>144743.71</v>
          </cell>
          <cell r="K20">
            <v>103849.84999999999</v>
          </cell>
          <cell r="L20">
            <v>62955.990000000005</v>
          </cell>
          <cell r="M20">
            <v>22164.83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4">
          <cell r="E24">
            <v>84667.44</v>
          </cell>
          <cell r="F24">
            <v>84667.44</v>
          </cell>
          <cell r="G24">
            <v>84667.44</v>
          </cell>
          <cell r="H24">
            <v>84667.44</v>
          </cell>
          <cell r="I24">
            <v>84667.44</v>
          </cell>
          <cell r="J24">
            <v>84667.44</v>
          </cell>
          <cell r="K24">
            <v>84667.44</v>
          </cell>
          <cell r="L24">
            <v>84667.44</v>
          </cell>
          <cell r="M24">
            <v>84677.440000000002</v>
          </cell>
        </row>
        <row r="25">
          <cell r="E25">
            <v>57268.7</v>
          </cell>
          <cell r="F25">
            <v>50418.12</v>
          </cell>
          <cell r="G25">
            <v>43730.930000000008</v>
          </cell>
          <cell r="H25">
            <v>37043.719999999994</v>
          </cell>
          <cell r="I25">
            <v>30446.599999999995</v>
          </cell>
          <cell r="J25">
            <v>23669.329999999998</v>
          </cell>
          <cell r="K25">
            <v>16982.12</v>
          </cell>
          <cell r="L25">
            <v>10294.920000000002</v>
          </cell>
          <cell r="M25">
            <v>3624.46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9">
          <cell r="E29">
            <v>124926.72</v>
          </cell>
          <cell r="F29">
            <v>124926.72</v>
          </cell>
          <cell r="G29">
            <v>124926.72</v>
          </cell>
          <cell r="H29">
            <v>124926.72</v>
          </cell>
          <cell r="I29">
            <v>62463.21</v>
          </cell>
        </row>
        <row r="30">
          <cell r="E30">
            <v>42264.69</v>
          </cell>
          <cell r="F30">
            <v>31852.87</v>
          </cell>
          <cell r="G30">
            <v>21656.6</v>
          </cell>
          <cell r="H30">
            <v>11460.32</v>
          </cell>
          <cell r="I30">
            <v>1913.54</v>
          </cell>
        </row>
        <row r="34">
          <cell r="E34">
            <v>0</v>
          </cell>
          <cell r="F34">
            <v>266666.6688888889</v>
          </cell>
          <cell r="G34">
            <v>1066666.68</v>
          </cell>
          <cell r="H34">
            <v>1066666.68</v>
          </cell>
          <cell r="I34">
            <v>1066666.68</v>
          </cell>
          <cell r="J34">
            <v>1066666.68</v>
          </cell>
          <cell r="K34">
            <v>1066666.68</v>
          </cell>
          <cell r="L34">
            <v>1066666.68</v>
          </cell>
          <cell r="M34">
            <v>1066666.68</v>
          </cell>
          <cell r="N34">
            <v>1066666.68</v>
          </cell>
          <cell r="O34">
            <v>799999.89</v>
          </cell>
        </row>
        <row r="35">
          <cell r="E35">
            <v>64397.33</v>
          </cell>
          <cell r="F35">
            <v>756457.05999999994</v>
          </cell>
          <cell r="G35">
            <v>698368.69000000006</v>
          </cell>
          <cell r="H35">
            <v>614121.28</v>
          </cell>
          <cell r="I35">
            <v>531412.64</v>
          </cell>
          <cell r="J35">
            <v>445626.45999999996</v>
          </cell>
          <cell r="K35">
            <v>361379.04999999993</v>
          </cell>
          <cell r="L35">
            <v>277131.65999999997</v>
          </cell>
          <cell r="M35">
            <v>193499.75</v>
          </cell>
          <cell r="N35">
            <v>108636.84000000001</v>
          </cell>
          <cell r="O35">
            <v>26159.000000000004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41">
          <cell r="J41">
            <v>0</v>
          </cell>
        </row>
      </sheetData>
      <sheetData sheetId="8"/>
      <sheetData sheetId="9"/>
      <sheetData sheetId="10"/>
      <sheetData sheetId="11"/>
      <sheetData sheetId="12">
        <row r="41">
          <cell r="B41" t="str">
            <v>Date financiare valabile la 19.08.2024 (curs euro/ron: 4.9754)</v>
          </cell>
        </row>
      </sheetData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5604-68B0-49B1-906F-81F21FC2ACBC}">
  <dimension ref="A3:AD70"/>
  <sheetViews>
    <sheetView tabSelected="1" view="pageBreakPreview" topLeftCell="A37" zoomScaleSheetLayoutView="100" workbookViewId="0">
      <selection activeCell="J56" sqref="J56:J60"/>
    </sheetView>
  </sheetViews>
  <sheetFormatPr defaultColWidth="10.6640625" defaultRowHeight="13.2" x14ac:dyDescent="0.25"/>
  <cols>
    <col min="1" max="1" width="5.77734375" style="1" customWidth="1"/>
    <col min="2" max="2" width="44" style="2" customWidth="1"/>
    <col min="3" max="10" width="10.77734375" style="2" customWidth="1"/>
    <col min="11" max="11" width="13" style="2" customWidth="1"/>
    <col min="12" max="13" width="10.77734375" style="2" customWidth="1"/>
    <col min="14" max="14" width="5.44140625" style="2" customWidth="1"/>
    <col min="15" max="15" width="45.33203125" style="2" customWidth="1"/>
    <col min="16" max="16" width="13.33203125" style="2" bestFit="1" customWidth="1"/>
    <col min="17" max="17" width="12.6640625" style="2" bestFit="1" customWidth="1"/>
    <col min="18" max="18" width="10.44140625" style="2" bestFit="1" customWidth="1"/>
    <col min="19" max="19" width="10.6640625" style="2" bestFit="1" customWidth="1"/>
    <col min="20" max="22" width="10.44140625" style="2" bestFit="1" customWidth="1"/>
    <col min="23" max="23" width="10.109375" style="2" bestFit="1" customWidth="1"/>
    <col min="24" max="24" width="10.6640625" style="2" bestFit="1" customWidth="1"/>
    <col min="25" max="25" width="10.109375" style="2" bestFit="1" customWidth="1"/>
    <col min="26" max="26" width="10.44140625" style="2" bestFit="1" customWidth="1"/>
    <col min="27" max="27" width="12" style="2" bestFit="1" customWidth="1"/>
    <col min="28" max="28" width="14.33203125" style="2" bestFit="1" customWidth="1"/>
    <col min="29" max="29" width="12" style="4" bestFit="1" customWidth="1"/>
    <col min="30" max="30" width="17.44140625" style="2" bestFit="1" customWidth="1"/>
    <col min="31" max="16384" width="10.6640625" style="2"/>
  </cols>
  <sheetData>
    <row r="3" spans="1:28" ht="17.399999999999999" x14ac:dyDescent="0.3">
      <c r="K3" s="3" t="s">
        <v>0</v>
      </c>
      <c r="Y3" s="3" t="s">
        <v>0</v>
      </c>
    </row>
    <row r="4" spans="1:28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P4" s="5"/>
      <c r="Q4" s="5"/>
      <c r="R4" s="5"/>
      <c r="S4" s="5"/>
      <c r="T4" s="5"/>
      <c r="U4" s="5"/>
      <c r="V4" s="5"/>
    </row>
    <row r="5" spans="1:28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5"/>
      <c r="Q5" s="5"/>
      <c r="R5" s="5"/>
      <c r="S5" s="5"/>
      <c r="T5" s="5"/>
      <c r="U5" s="5"/>
      <c r="V5" s="5"/>
    </row>
    <row r="6" spans="1:28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P6" s="5"/>
      <c r="Q6" s="5"/>
      <c r="R6" s="5"/>
      <c r="S6" s="5"/>
      <c r="T6" s="5"/>
      <c r="U6" s="5"/>
      <c r="V6" s="5"/>
      <c r="Y6" s="5"/>
    </row>
    <row r="7" spans="1:28" x14ac:dyDescent="0.25">
      <c r="C7" s="5"/>
      <c r="D7" s="5"/>
      <c r="E7" s="5"/>
      <c r="F7" s="5"/>
      <c r="G7" s="5"/>
      <c r="H7" s="5"/>
      <c r="I7" s="5"/>
      <c r="J7" s="5"/>
      <c r="K7" s="5"/>
      <c r="L7" s="5"/>
      <c r="M7" s="5"/>
      <c r="P7" s="5"/>
      <c r="Q7" s="5"/>
      <c r="R7" s="5"/>
      <c r="S7" s="5"/>
      <c r="T7" s="5"/>
      <c r="U7" s="5"/>
      <c r="V7" s="5"/>
    </row>
    <row r="8" spans="1:28" ht="9.75" customHeight="1" x14ac:dyDescent="0.25">
      <c r="C8" s="5"/>
      <c r="D8" s="5"/>
      <c r="E8" s="5"/>
      <c r="F8" s="5"/>
      <c r="G8" s="5"/>
      <c r="H8" s="5"/>
      <c r="I8" s="5"/>
      <c r="J8" s="5"/>
      <c r="K8" s="5"/>
      <c r="L8" s="5"/>
      <c r="M8" s="5"/>
      <c r="P8" s="5"/>
      <c r="Q8" s="5"/>
      <c r="R8" s="5"/>
      <c r="S8" s="5"/>
      <c r="T8" s="5"/>
      <c r="U8" s="5"/>
      <c r="V8" s="5"/>
    </row>
    <row r="9" spans="1:28" ht="12.75" customHeight="1" x14ac:dyDescent="0.3">
      <c r="A9" s="6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6" t="str">
        <f>A9</f>
        <v>SITUATIE privind serviciul datoriei publice locale 
Consilul Local al Primariei Orasului Ludus in perioada 2024-2036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8" ht="21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8" ht="11.25" customHeight="1" x14ac:dyDescent="0.25"/>
    <row r="12" spans="1:28" x14ac:dyDescent="0.25">
      <c r="A12" s="8" t="s">
        <v>2</v>
      </c>
      <c r="B12" s="9" t="s">
        <v>3</v>
      </c>
      <c r="C12" s="10" t="s">
        <v>4</v>
      </c>
      <c r="D12" s="11"/>
      <c r="E12" s="11"/>
      <c r="F12" s="11"/>
      <c r="G12" s="11"/>
      <c r="H12" s="11"/>
      <c r="I12" s="11"/>
      <c r="J12" s="11"/>
      <c r="K12" s="11"/>
      <c r="L12" s="12"/>
      <c r="M12" s="13"/>
      <c r="N12" s="14" t="s">
        <v>2</v>
      </c>
      <c r="O12" s="9" t="s">
        <v>3</v>
      </c>
      <c r="P12" s="10" t="s">
        <v>4</v>
      </c>
      <c r="Q12" s="11"/>
      <c r="R12" s="11"/>
      <c r="S12" s="11"/>
      <c r="T12" s="15"/>
      <c r="U12" s="15"/>
      <c r="V12" s="15"/>
      <c r="W12" s="15"/>
      <c r="X12" s="15"/>
      <c r="Y12" s="15"/>
      <c r="Z12" s="16"/>
    </row>
    <row r="13" spans="1:28" x14ac:dyDescent="0.25">
      <c r="A13" s="8"/>
      <c r="B13" s="17"/>
      <c r="C13" s="18">
        <v>2024</v>
      </c>
      <c r="D13" s="18">
        <f>C13+1</f>
        <v>2025</v>
      </c>
      <c r="E13" s="18">
        <f t="shared" ref="E13:M13" si="0">D13+1</f>
        <v>2026</v>
      </c>
      <c r="F13" s="18">
        <f t="shared" si="0"/>
        <v>2027</v>
      </c>
      <c r="G13" s="18">
        <f t="shared" si="0"/>
        <v>2028</v>
      </c>
      <c r="H13" s="18">
        <f t="shared" si="0"/>
        <v>2029</v>
      </c>
      <c r="I13" s="18">
        <f t="shared" si="0"/>
        <v>2030</v>
      </c>
      <c r="J13" s="18">
        <f t="shared" si="0"/>
        <v>2031</v>
      </c>
      <c r="K13" s="18">
        <f t="shared" si="0"/>
        <v>2032</v>
      </c>
      <c r="L13" s="18">
        <f t="shared" si="0"/>
        <v>2033</v>
      </c>
      <c r="M13" s="18">
        <f t="shared" si="0"/>
        <v>2034</v>
      </c>
      <c r="N13" s="14"/>
      <c r="O13" s="17"/>
      <c r="P13" s="18">
        <v>2035</v>
      </c>
      <c r="Q13" s="18">
        <f>P13+1</f>
        <v>2036</v>
      </c>
      <c r="R13" s="18">
        <f t="shared" ref="R13:U13" si="1">Q13+1</f>
        <v>2037</v>
      </c>
      <c r="S13" s="18">
        <f t="shared" si="1"/>
        <v>2038</v>
      </c>
      <c r="T13" s="18">
        <f t="shared" si="1"/>
        <v>2039</v>
      </c>
      <c r="U13" s="18">
        <f t="shared" si="1"/>
        <v>2040</v>
      </c>
      <c r="V13" s="18"/>
      <c r="W13" s="18"/>
      <c r="X13" s="18"/>
      <c r="Y13" s="18"/>
      <c r="Z13" s="18"/>
    </row>
    <row r="14" spans="1:28" ht="26.4" x14ac:dyDescent="0.25">
      <c r="A14" s="19">
        <v>1</v>
      </c>
      <c r="B14" s="20" t="s">
        <v>5</v>
      </c>
      <c r="C14" s="21">
        <f>SUM(C15:C17)</f>
        <v>4340.2896860440005</v>
      </c>
      <c r="D14" s="21">
        <f t="shared" ref="D14:M14" si="2">SUM(D15:D17)</f>
        <v>4287.038831150001</v>
      </c>
      <c r="E14" s="21">
        <f t="shared" si="2"/>
        <v>4293.0707026339996</v>
      </c>
      <c r="F14" s="21">
        <f t="shared" si="2"/>
        <v>4259.0590537039998</v>
      </c>
      <c r="G14" s="21">
        <f t="shared" si="2"/>
        <v>1098.7635</v>
      </c>
      <c r="H14" s="21">
        <f t="shared" si="2"/>
        <v>979.15298999999993</v>
      </c>
      <c r="I14" s="21">
        <f t="shared" si="2"/>
        <v>911.52883999999983</v>
      </c>
      <c r="J14" s="21">
        <f t="shared" si="2"/>
        <v>819.05435999999975</v>
      </c>
      <c r="K14" s="21">
        <f t="shared" si="2"/>
        <v>767.08343999999988</v>
      </c>
      <c r="L14" s="21">
        <f t="shared" si="2"/>
        <v>134.22883999999999</v>
      </c>
      <c r="M14" s="21">
        <f t="shared" si="2"/>
        <v>129.65629000000001</v>
      </c>
      <c r="N14" s="19">
        <v>1</v>
      </c>
      <c r="O14" s="20" t="str">
        <f t="shared" ref="O14:O49" si="3">B14</f>
        <v>Serviciul datoriei publice locale pentru imprumuturile si garantiile existente (a1+b1+c1)</v>
      </c>
      <c r="P14" s="21">
        <f t="shared" ref="P14:U14" si="4">SUM(P15:P17)</f>
        <v>125.08375000000001</v>
      </c>
      <c r="Q14" s="21">
        <f t="shared" si="4"/>
        <v>60.830709999999996</v>
      </c>
      <c r="R14" s="21">
        <f t="shared" si="4"/>
        <v>0</v>
      </c>
      <c r="S14" s="21">
        <f t="shared" si="4"/>
        <v>0</v>
      </c>
      <c r="T14" s="21">
        <f t="shared" si="4"/>
        <v>0</v>
      </c>
      <c r="U14" s="21">
        <f t="shared" si="4"/>
        <v>0</v>
      </c>
      <c r="V14" s="21"/>
      <c r="W14" s="21"/>
      <c r="X14" s="21"/>
      <c r="Y14" s="21"/>
      <c r="Z14" s="21"/>
      <c r="AB14" s="22"/>
    </row>
    <row r="15" spans="1:28" ht="30" customHeight="1" x14ac:dyDescent="0.25">
      <c r="A15" s="23"/>
      <c r="B15" s="24" t="s">
        <v>6</v>
      </c>
      <c r="C15" s="21">
        <f>C19+C23+C27+C31+C35+C39</f>
        <v>3216.3268818720007</v>
      </c>
      <c r="D15" s="21">
        <f t="shared" ref="D15:M15" si="5">D19+D23+D27+D31+D35+D39</f>
        <v>3374.9860778280004</v>
      </c>
      <c r="E15" s="21">
        <f t="shared" si="5"/>
        <v>3597.1089322679995</v>
      </c>
      <c r="F15" s="21">
        <f t="shared" si="5"/>
        <v>3787.4997087359998</v>
      </c>
      <c r="G15" s="21">
        <f t="shared" si="5"/>
        <v>837.43928999999991</v>
      </c>
      <c r="H15" s="21">
        <f t="shared" si="5"/>
        <v>774.97607999999991</v>
      </c>
      <c r="I15" s="21">
        <f t="shared" si="5"/>
        <v>761.82551999999987</v>
      </c>
      <c r="J15" s="21">
        <f t="shared" si="5"/>
        <v>722.37383999999975</v>
      </c>
      <c r="K15" s="21">
        <f t="shared" si="5"/>
        <v>722.38383999999985</v>
      </c>
      <c r="L15" s="21">
        <f t="shared" si="5"/>
        <v>119.94432</v>
      </c>
      <c r="M15" s="21">
        <f t="shared" si="5"/>
        <v>119.94432</v>
      </c>
      <c r="N15" s="23"/>
      <c r="O15" s="24" t="str">
        <f t="shared" si="3"/>
        <v>a1) Rambursare imprumut (a1.1+a1.2+a1.3+a1.4+a1.5+a1.6)</v>
      </c>
      <c r="P15" s="21">
        <f t="shared" ref="P15:Q17" si="6">P19+P23+P27+P31+P35+P39</f>
        <v>119.94432</v>
      </c>
      <c r="Q15" s="21">
        <f t="shared" si="6"/>
        <v>59.972559999999994</v>
      </c>
      <c r="R15" s="21">
        <f t="shared" ref="R15:U17" si="7">R19+R23+R27</f>
        <v>0</v>
      </c>
      <c r="S15" s="21">
        <f t="shared" si="7"/>
        <v>0</v>
      </c>
      <c r="T15" s="21">
        <f t="shared" si="7"/>
        <v>0</v>
      </c>
      <c r="U15" s="21">
        <f t="shared" si="7"/>
        <v>0</v>
      </c>
      <c r="V15" s="21"/>
      <c r="W15" s="21"/>
      <c r="X15" s="21"/>
      <c r="Y15" s="21"/>
      <c r="Z15" s="21"/>
      <c r="AB15" s="22"/>
    </row>
    <row r="16" spans="1:28" x14ac:dyDescent="0.25">
      <c r="A16" s="23"/>
      <c r="B16" s="24" t="s">
        <v>7</v>
      </c>
      <c r="C16" s="21">
        <f t="shared" ref="C16:M17" si="8">C20+C24+C28+C32+C36+C40</f>
        <v>1092.8338964499999</v>
      </c>
      <c r="D16" s="21">
        <f t="shared" si="8"/>
        <v>887.87311307000004</v>
      </c>
      <c r="E16" s="21">
        <f t="shared" si="8"/>
        <v>679.20736731200009</v>
      </c>
      <c r="F16" s="21">
        <f t="shared" si="8"/>
        <v>462.89657652800008</v>
      </c>
      <c r="G16" s="21">
        <f t="shared" si="8"/>
        <v>261.32421000000005</v>
      </c>
      <c r="H16" s="21">
        <f t="shared" si="8"/>
        <v>204.17690999999999</v>
      </c>
      <c r="I16" s="21">
        <f t="shared" si="8"/>
        <v>149.70331999999999</v>
      </c>
      <c r="J16" s="21">
        <f t="shared" si="8"/>
        <v>96.680520000000016</v>
      </c>
      <c r="K16" s="21">
        <f t="shared" si="8"/>
        <v>44.699600000000004</v>
      </c>
      <c r="L16" s="21">
        <f t="shared" si="8"/>
        <v>14.284520000000001</v>
      </c>
      <c r="M16" s="21">
        <f t="shared" si="8"/>
        <v>9.7119699999999991</v>
      </c>
      <c r="N16" s="23"/>
      <c r="O16" s="24" t="str">
        <f t="shared" si="3"/>
        <v>b1) Dobanzi (b1.1+b1.2+b1.3+b1.4+b1.5+b1.6)</v>
      </c>
      <c r="P16" s="21">
        <f t="shared" si="6"/>
        <v>5.1394299999999999</v>
      </c>
      <c r="Q16" s="21">
        <f t="shared" si="6"/>
        <v>0.85814999999999997</v>
      </c>
      <c r="R16" s="21">
        <f t="shared" si="7"/>
        <v>0</v>
      </c>
      <c r="S16" s="21">
        <f t="shared" si="7"/>
        <v>0</v>
      </c>
      <c r="T16" s="21">
        <f t="shared" si="7"/>
        <v>0</v>
      </c>
      <c r="U16" s="21">
        <f t="shared" si="7"/>
        <v>0</v>
      </c>
      <c r="V16" s="21"/>
      <c r="W16" s="21"/>
      <c r="X16" s="21"/>
      <c r="Y16" s="21"/>
      <c r="Z16" s="21"/>
      <c r="AB16" s="22"/>
    </row>
    <row r="17" spans="1:30" x14ac:dyDescent="0.25">
      <c r="A17" s="25"/>
      <c r="B17" s="24" t="s">
        <v>8</v>
      </c>
      <c r="C17" s="21">
        <f t="shared" si="8"/>
        <v>31.128907721999997</v>
      </c>
      <c r="D17" s="21">
        <f t="shared" si="8"/>
        <v>24.179640251999999</v>
      </c>
      <c r="E17" s="21">
        <f t="shared" si="8"/>
        <v>16.754403053999997</v>
      </c>
      <c r="F17" s="21">
        <f t="shared" si="8"/>
        <v>8.6627684400000007</v>
      </c>
      <c r="G17" s="21">
        <f t="shared" si="8"/>
        <v>0</v>
      </c>
      <c r="H17" s="21">
        <f t="shared" si="8"/>
        <v>0</v>
      </c>
      <c r="I17" s="21">
        <f t="shared" si="8"/>
        <v>0</v>
      </c>
      <c r="J17" s="21">
        <f t="shared" si="8"/>
        <v>0</v>
      </c>
      <c r="K17" s="21">
        <f t="shared" si="8"/>
        <v>0</v>
      </c>
      <c r="L17" s="21">
        <f t="shared" si="8"/>
        <v>0</v>
      </c>
      <c r="M17" s="21">
        <f t="shared" si="8"/>
        <v>0</v>
      </c>
      <c r="N17" s="25"/>
      <c r="O17" s="24" t="str">
        <f t="shared" si="3"/>
        <v>c1) Comisioane (c1.1+c1.2+c1.3+c1.4+c1.5+c1.6)</v>
      </c>
      <c r="P17" s="21">
        <f t="shared" si="6"/>
        <v>0</v>
      </c>
      <c r="Q17" s="21">
        <f t="shared" si="6"/>
        <v>0</v>
      </c>
      <c r="R17" s="21">
        <f t="shared" si="7"/>
        <v>0</v>
      </c>
      <c r="S17" s="21">
        <f t="shared" si="7"/>
        <v>0</v>
      </c>
      <c r="T17" s="21">
        <f t="shared" si="7"/>
        <v>0</v>
      </c>
      <c r="U17" s="21">
        <f t="shared" si="7"/>
        <v>0</v>
      </c>
      <c r="V17" s="21"/>
      <c r="W17" s="21"/>
      <c r="X17" s="21"/>
      <c r="Y17" s="21"/>
      <c r="Z17" s="21"/>
      <c r="AB17" s="22"/>
    </row>
    <row r="18" spans="1:30" ht="24.75" customHeight="1" x14ac:dyDescent="0.25">
      <c r="A18" s="26" t="s">
        <v>9</v>
      </c>
      <c r="B18" s="24" t="s">
        <v>10</v>
      </c>
      <c r="C18" s="21">
        <f t="shared" ref="C18:L18" si="9">SUM(C19:C21)</f>
        <v>2920.2202360440006</v>
      </c>
      <c r="D18" s="21">
        <f t="shared" si="9"/>
        <v>2933.21195115</v>
      </c>
      <c r="E18" s="21">
        <f t="shared" si="9"/>
        <v>3003.9136526339989</v>
      </c>
      <c r="F18" s="21">
        <f t="shared" si="9"/>
        <v>3034.5718637039995</v>
      </c>
      <c r="G18" s="21">
        <f t="shared" si="9"/>
        <v>0</v>
      </c>
      <c r="H18" s="21">
        <f t="shared" si="9"/>
        <v>0</v>
      </c>
      <c r="I18" s="21">
        <f t="shared" si="9"/>
        <v>0</v>
      </c>
      <c r="J18" s="21">
        <f t="shared" si="9"/>
        <v>0</v>
      </c>
      <c r="K18" s="21">
        <f t="shared" si="9"/>
        <v>0</v>
      </c>
      <c r="L18" s="21">
        <f t="shared" si="9"/>
        <v>0</v>
      </c>
      <c r="M18" s="21">
        <f t="shared" ref="M18" si="10">SUM(M19:M21)</f>
        <v>0</v>
      </c>
      <c r="N18" s="26" t="s">
        <v>9</v>
      </c>
      <c r="O18" s="24" t="str">
        <f t="shared" si="3"/>
        <v>Serviciul datoriei publice locale pentru credit MKB Romania (a1.1+b1.1+c1.1)</v>
      </c>
      <c r="P18" s="21">
        <f t="shared" ref="P18:Q18" si="11">SUM(P19:P21)</f>
        <v>0</v>
      </c>
      <c r="Q18" s="21">
        <f t="shared" si="11"/>
        <v>0</v>
      </c>
      <c r="R18" s="21"/>
      <c r="S18" s="21"/>
      <c r="T18" s="21"/>
      <c r="U18" s="21"/>
      <c r="V18" s="21"/>
      <c r="W18" s="21"/>
      <c r="X18" s="21"/>
      <c r="Y18" s="21"/>
      <c r="Z18" s="21"/>
      <c r="AB18" s="22"/>
    </row>
    <row r="19" spans="1:30" x14ac:dyDescent="0.25">
      <c r="A19" s="27"/>
      <c r="B19" s="28" t="s">
        <v>11</v>
      </c>
      <c r="C19" s="21">
        <f>[1]centralizare!E14/1000</f>
        <v>2316.4240818720004</v>
      </c>
      <c r="D19" s="21">
        <f>[1]centralizare!F14/1000</f>
        <v>2475.0832778280001</v>
      </c>
      <c r="E19" s="21">
        <f>[1]centralizare!G14/1000</f>
        <v>2697.2061322679992</v>
      </c>
      <c r="F19" s="21">
        <f>[1]centralizare!H14/1000</f>
        <v>2887.5969087359995</v>
      </c>
      <c r="G19" s="21">
        <f>[1]centralizare!I14/1000</f>
        <v>0</v>
      </c>
      <c r="H19" s="21">
        <f>[1]centralizare!J14/1000</f>
        <v>0</v>
      </c>
      <c r="I19" s="21">
        <f>[1]centralizare!K14/1000</f>
        <v>0</v>
      </c>
      <c r="J19" s="21">
        <f>[1]centralizare!L14/1000</f>
        <v>0</v>
      </c>
      <c r="K19" s="21">
        <f>[1]centralizare!I14/1000</f>
        <v>0</v>
      </c>
      <c r="L19" s="21">
        <f>[1]centralizare!J14/1000</f>
        <v>0</v>
      </c>
      <c r="M19" s="21">
        <f>[1]centralizare!K14/1000</f>
        <v>0</v>
      </c>
      <c r="N19" s="27"/>
      <c r="O19" s="24" t="str">
        <f t="shared" si="3"/>
        <v>a1.1) Rambursarea imprumutului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B19" s="22"/>
      <c r="AD19" s="22"/>
    </row>
    <row r="20" spans="1:30" x14ac:dyDescent="0.25">
      <c r="A20" s="27"/>
      <c r="B20" s="28" t="s">
        <v>12</v>
      </c>
      <c r="C20" s="21">
        <f>[1]centralizare!E15/1000</f>
        <v>572.66724644999999</v>
      </c>
      <c r="D20" s="21">
        <f>[1]centralizare!F15/1000</f>
        <v>433.94903306999993</v>
      </c>
      <c r="E20" s="21">
        <f>[1]centralizare!G15/1000</f>
        <v>289.95311731200002</v>
      </c>
      <c r="F20" s="21">
        <f>[1]centralizare!H15/1000</f>
        <v>138.31218652799998</v>
      </c>
      <c r="G20" s="21">
        <f>[1]centralizare!I15/1000</f>
        <v>0</v>
      </c>
      <c r="H20" s="21">
        <f>[1]centralizare!J15/1000</f>
        <v>0</v>
      </c>
      <c r="I20" s="21">
        <f>[1]centralizare!K15/1000</f>
        <v>0</v>
      </c>
      <c r="J20" s="21">
        <f>[1]centralizare!L15/1000</f>
        <v>0</v>
      </c>
      <c r="K20" s="21">
        <f>[1]centralizare!I15/1000</f>
        <v>0</v>
      </c>
      <c r="L20" s="21">
        <f>[1]centralizare!J15/1000</f>
        <v>0</v>
      </c>
      <c r="M20" s="21">
        <f>[1]centralizare!K15/1000</f>
        <v>0</v>
      </c>
      <c r="N20" s="27"/>
      <c r="O20" s="24" t="str">
        <f t="shared" si="3"/>
        <v xml:space="preserve">b1.1) Dobanzi 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B20" s="22"/>
      <c r="AD20" s="22"/>
    </row>
    <row r="21" spans="1:30" x14ac:dyDescent="0.25">
      <c r="A21" s="29"/>
      <c r="B21" s="28" t="s">
        <v>13</v>
      </c>
      <c r="C21" s="21">
        <f>[1]centralizare!E16/1000</f>
        <v>31.128907721999997</v>
      </c>
      <c r="D21" s="21">
        <f>[1]centralizare!F16/1000</f>
        <v>24.179640251999999</v>
      </c>
      <c r="E21" s="21">
        <f>[1]centralizare!G16/1000</f>
        <v>16.754403053999997</v>
      </c>
      <c r="F21" s="21">
        <f>[1]centralizare!H16/1000</f>
        <v>8.6627684400000007</v>
      </c>
      <c r="G21" s="21">
        <f>[1]centralizare!I16/1000</f>
        <v>0</v>
      </c>
      <c r="H21" s="21">
        <f>[1]centralizare!J16/1000</f>
        <v>0</v>
      </c>
      <c r="I21" s="21">
        <f>[1]centralizare!K16/1000</f>
        <v>0</v>
      </c>
      <c r="J21" s="21">
        <f>[1]centralizare!L16/1000</f>
        <v>0</v>
      </c>
      <c r="K21" s="21">
        <f>[1]centralizare!I16/1000</f>
        <v>0</v>
      </c>
      <c r="L21" s="21">
        <f>[1]centralizare!J16/1000</f>
        <v>0</v>
      </c>
      <c r="M21" s="21">
        <f>[1]centralizare!K16/1000</f>
        <v>0</v>
      </c>
      <c r="N21" s="29"/>
      <c r="O21" s="24" t="str">
        <f t="shared" si="3"/>
        <v>c1.1) Comisioane</v>
      </c>
      <c r="P21" s="21">
        <f>[1]centralizare!J41/1000</f>
        <v>0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  <c r="AB21" s="22"/>
      <c r="AD21" s="22"/>
    </row>
    <row r="22" spans="1:30" ht="30" customHeight="1" x14ac:dyDescent="0.25">
      <c r="A22" s="26" t="s">
        <v>14</v>
      </c>
      <c r="B22" s="24" t="s">
        <v>15</v>
      </c>
      <c r="C22" s="21">
        <f t="shared" ref="C22:M22" si="12">SUM(C23:C25)</f>
        <v>67.432629999999989</v>
      </c>
      <c r="D22" s="21">
        <f t="shared" si="12"/>
        <v>65.071329999999989</v>
      </c>
      <c r="E22" s="21">
        <f t="shared" si="12"/>
        <v>62.751359999999991</v>
      </c>
      <c r="F22" s="21">
        <f t="shared" si="12"/>
        <v>60.431379999999997</v>
      </c>
      <c r="G22" s="21">
        <f t="shared" si="12"/>
        <v>58.127299999999998</v>
      </c>
      <c r="H22" s="21">
        <f t="shared" si="12"/>
        <v>55.791419999999995</v>
      </c>
      <c r="I22" s="21">
        <f>SUM(I23:I25)</f>
        <v>40.320880000000002</v>
      </c>
      <c r="J22" s="21">
        <f t="shared" si="12"/>
        <v>0</v>
      </c>
      <c r="K22" s="21">
        <f t="shared" si="12"/>
        <v>0</v>
      </c>
      <c r="L22" s="21">
        <f t="shared" si="12"/>
        <v>0</v>
      </c>
      <c r="M22" s="21">
        <f t="shared" si="12"/>
        <v>0</v>
      </c>
      <c r="N22" s="26" t="s">
        <v>14</v>
      </c>
      <c r="O22" s="24" t="str">
        <f t="shared" si="3"/>
        <v>Serviciul datoriei publice locale pentru imprumut Min Finante (a1.2+b1.2+c1.2) 794 mii ron</v>
      </c>
      <c r="P22" s="21">
        <f t="shared" ref="P22" si="13">SUM(P23:P25)</f>
        <v>0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B22" s="22"/>
    </row>
    <row r="23" spans="1:30" x14ac:dyDescent="0.25">
      <c r="A23" s="27"/>
      <c r="B23" s="28" t="s">
        <v>16</v>
      </c>
      <c r="C23" s="21">
        <f>[1]centralizare!E5/1000</f>
        <v>52.602239999999995</v>
      </c>
      <c r="D23" s="21">
        <f>[1]centralizare!F5/1000</f>
        <v>52.602239999999995</v>
      </c>
      <c r="E23" s="21">
        <f>[1]centralizare!G5/1000</f>
        <v>52.602239999999995</v>
      </c>
      <c r="F23" s="21">
        <f>[1]centralizare!H5/1000</f>
        <v>52.602239999999995</v>
      </c>
      <c r="G23" s="21">
        <f>[1]centralizare!I5/1000</f>
        <v>52.602239999999995</v>
      </c>
      <c r="H23" s="21">
        <f>[1]centralizare!J5/1000</f>
        <v>52.602239999999995</v>
      </c>
      <c r="I23" s="21">
        <f>[1]centralizare!K5/1000</f>
        <v>39.451680000000003</v>
      </c>
      <c r="J23" s="21">
        <f>[1]centralizare!L5/1000</f>
        <v>0</v>
      </c>
      <c r="K23" s="21">
        <f>[1]centralizare!M5/1000</f>
        <v>0</v>
      </c>
      <c r="L23" s="21">
        <f>[1]centralizare!N5/1000</f>
        <v>0</v>
      </c>
      <c r="M23" s="21">
        <f>[1]centralizare!O5/1000</f>
        <v>0</v>
      </c>
      <c r="N23" s="27"/>
      <c r="O23" s="24" t="str">
        <f t="shared" si="3"/>
        <v>a1.2) Rambursarea imprumutului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B23" s="22"/>
      <c r="AD23" s="22"/>
    </row>
    <row r="24" spans="1:30" x14ac:dyDescent="0.25">
      <c r="A24" s="27"/>
      <c r="B24" s="28" t="s">
        <v>17</v>
      </c>
      <c r="C24" s="21">
        <f>[1]centralizare!E6/1000</f>
        <v>14.83039</v>
      </c>
      <c r="D24" s="21">
        <f>[1]centralizare!F6/1000</f>
        <v>12.46909</v>
      </c>
      <c r="E24" s="21">
        <f>[1]centralizare!G6/1000</f>
        <v>10.14912</v>
      </c>
      <c r="F24" s="21">
        <f>[1]centralizare!H6/1000</f>
        <v>7.8291400000000007</v>
      </c>
      <c r="G24" s="21">
        <f>[1]centralizare!I6/1000</f>
        <v>5.5250600000000007</v>
      </c>
      <c r="H24" s="21">
        <f>[1]centralizare!J6/1000</f>
        <v>3.1891799999999999</v>
      </c>
      <c r="I24" s="21">
        <f>[1]centralizare!K6/1000</f>
        <v>0.86920000000000008</v>
      </c>
      <c r="J24" s="21">
        <f>[1]centralizare!L6/1000</f>
        <v>0</v>
      </c>
      <c r="K24" s="21">
        <f>[1]centralizare!M6/1000</f>
        <v>0</v>
      </c>
      <c r="L24" s="21">
        <f>[1]centralizare!N6/1000</f>
        <v>0</v>
      </c>
      <c r="M24" s="21">
        <f>[1]centralizare!O6/1000</f>
        <v>0</v>
      </c>
      <c r="N24" s="27"/>
      <c r="O24" s="24" t="str">
        <f t="shared" si="3"/>
        <v xml:space="preserve">b1.2) Dobanzi 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B24" s="22"/>
      <c r="AD24" s="22"/>
    </row>
    <row r="25" spans="1:30" x14ac:dyDescent="0.25">
      <c r="A25" s="29"/>
      <c r="B25" s="28" t="s">
        <v>18</v>
      </c>
      <c r="C25" s="21">
        <f>[1]centralizare!E7/1000</f>
        <v>0</v>
      </c>
      <c r="D25" s="21">
        <f>[1]centralizare!F7/1000</f>
        <v>0</v>
      </c>
      <c r="E25" s="21">
        <f>[1]centralizare!G7/1000</f>
        <v>0</v>
      </c>
      <c r="F25" s="21">
        <f>[1]centralizare!H7/1000</f>
        <v>0</v>
      </c>
      <c r="G25" s="21">
        <f>[1]centralizare!I7/1000</f>
        <v>0</v>
      </c>
      <c r="H25" s="21">
        <f>[1]centralizare!J7/1000</f>
        <v>0</v>
      </c>
      <c r="I25" s="21">
        <f>[1]centralizare!K7/1000</f>
        <v>0</v>
      </c>
      <c r="J25" s="21">
        <f>[1]centralizare!L7/1000</f>
        <v>0</v>
      </c>
      <c r="K25" s="21">
        <f>[1]centralizare!M7/1000</f>
        <v>0</v>
      </c>
      <c r="L25" s="21">
        <f>[1]centralizare!N7/1000</f>
        <v>0</v>
      </c>
      <c r="M25" s="21">
        <f>[1]centralizare!O7/1000</f>
        <v>0</v>
      </c>
      <c r="N25" s="29"/>
      <c r="O25" s="24" t="str">
        <f t="shared" si="3"/>
        <v>c1.2) Comisioane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/>
      <c r="AB25" s="22"/>
      <c r="AD25" s="22"/>
    </row>
    <row r="26" spans="1:30" ht="26.4" x14ac:dyDescent="0.25">
      <c r="A26" s="26" t="s">
        <v>19</v>
      </c>
      <c r="B26" s="24" t="s">
        <v>20</v>
      </c>
      <c r="C26" s="21">
        <f t="shared" ref="C26:H26" si="14">SUM(C27:C29)</f>
        <v>175.53519</v>
      </c>
      <c r="D26" s="21">
        <f t="shared" si="14"/>
        <v>170.80919</v>
      </c>
      <c r="E26" s="21">
        <f t="shared" si="14"/>
        <v>166.23665</v>
      </c>
      <c r="F26" s="21">
        <f t="shared" si="14"/>
        <v>161.66410000000002</v>
      </c>
      <c r="G26" s="21">
        <f t="shared" si="14"/>
        <v>157.19490999999999</v>
      </c>
      <c r="H26" s="21">
        <f t="shared" si="14"/>
        <v>152.51901000000001</v>
      </c>
      <c r="I26" s="21">
        <f>SUM(I27:I29)</f>
        <v>147.94647000000001</v>
      </c>
      <c r="J26" s="21">
        <f t="shared" ref="J26:M26" si="15">SUM(J27:J29)</f>
        <v>143.37393</v>
      </c>
      <c r="K26" s="21">
        <f t="shared" si="15"/>
        <v>138.85463000000001</v>
      </c>
      <c r="L26" s="21">
        <f t="shared" si="15"/>
        <v>134.22883999999999</v>
      </c>
      <c r="M26" s="21">
        <f t="shared" si="15"/>
        <v>129.65629000000001</v>
      </c>
      <c r="N26" s="26" t="s">
        <v>19</v>
      </c>
      <c r="O26" s="24" t="str">
        <f t="shared" si="3"/>
        <v>Serviciul datoriei publice locale pentru credit Min Finante (a1.3+b1.3+c1.3) - 2.39 mil ron</v>
      </c>
      <c r="P26" s="21">
        <f t="shared" ref="P26:T26" si="16">SUM(P27:P29)</f>
        <v>125.08375000000001</v>
      </c>
      <c r="Q26" s="21">
        <f t="shared" si="16"/>
        <v>60.830709999999996</v>
      </c>
      <c r="R26" s="21">
        <f t="shared" si="16"/>
        <v>0</v>
      </c>
      <c r="S26" s="21">
        <f t="shared" si="16"/>
        <v>0</v>
      </c>
      <c r="T26" s="21">
        <f t="shared" si="16"/>
        <v>0</v>
      </c>
      <c r="U26" s="21"/>
      <c r="V26" s="21"/>
      <c r="W26" s="21"/>
      <c r="X26" s="21"/>
      <c r="Y26" s="21"/>
      <c r="Z26" s="21"/>
      <c r="AB26" s="22"/>
    </row>
    <row r="27" spans="1:30" x14ac:dyDescent="0.25">
      <c r="A27" s="27"/>
      <c r="B27" s="28" t="s">
        <v>21</v>
      </c>
      <c r="C27" s="21">
        <f>[1]centralizare!E10/1000</f>
        <v>119.94432</v>
      </c>
      <c r="D27" s="21">
        <f>[1]centralizare!F10/1000</f>
        <v>119.94432</v>
      </c>
      <c r="E27" s="21">
        <f>[1]centralizare!G10/1000</f>
        <v>119.94432</v>
      </c>
      <c r="F27" s="21">
        <f>[1]centralizare!H10/1000</f>
        <v>119.94432</v>
      </c>
      <c r="G27" s="21">
        <f>[1]centralizare!I10/1000</f>
        <v>119.94432</v>
      </c>
      <c r="H27" s="21">
        <f>[1]centralizare!J10/1000</f>
        <v>119.94432</v>
      </c>
      <c r="I27" s="21">
        <f>[1]centralizare!K10/1000</f>
        <v>119.94432</v>
      </c>
      <c r="J27" s="21">
        <f>[1]centralizare!L10/1000</f>
        <v>119.94432</v>
      </c>
      <c r="K27" s="21">
        <f>[1]centralizare!M10/1000</f>
        <v>119.94432</v>
      </c>
      <c r="L27" s="21">
        <f>[1]centralizare!N10/1000</f>
        <v>119.94432</v>
      </c>
      <c r="M27" s="21">
        <f>[1]centralizare!O10/1000</f>
        <v>119.94432</v>
      </c>
      <c r="N27" s="27"/>
      <c r="O27" s="24" t="str">
        <f t="shared" si="3"/>
        <v>a1.3) Rambursarea imprumutului</v>
      </c>
      <c r="P27" s="21">
        <f>[1]centralizare!P10/1000</f>
        <v>119.94432</v>
      </c>
      <c r="Q27" s="21">
        <f>[1]centralizare!Q10/1000</f>
        <v>59.972559999999994</v>
      </c>
      <c r="R27" s="21">
        <f>[1]centralizare!R10/1000</f>
        <v>0</v>
      </c>
      <c r="S27" s="21">
        <f>[1]centralizare!S10/1000</f>
        <v>0</v>
      </c>
      <c r="T27" s="21">
        <f>[1]centralizare!T10/1000</f>
        <v>0</v>
      </c>
      <c r="U27" s="21"/>
      <c r="V27" s="21">
        <f>[1]centralizare!R10/1000</f>
        <v>0</v>
      </c>
      <c r="W27" s="21"/>
      <c r="X27" s="21"/>
      <c r="Y27" s="21"/>
      <c r="Z27" s="21"/>
      <c r="AB27" s="22"/>
      <c r="AD27" s="22"/>
    </row>
    <row r="28" spans="1:30" x14ac:dyDescent="0.25">
      <c r="A28" s="27"/>
      <c r="B28" s="28" t="s">
        <v>22</v>
      </c>
      <c r="C28" s="21">
        <f>[1]centralizare!E11/1000</f>
        <v>55.590870000000002</v>
      </c>
      <c r="D28" s="21">
        <f>[1]centralizare!F11/1000</f>
        <v>50.864870000000003</v>
      </c>
      <c r="E28" s="21">
        <f>[1]centralizare!G11/1000</f>
        <v>46.29233</v>
      </c>
      <c r="F28" s="21">
        <f>[1]centralizare!H11/1000</f>
        <v>41.71978</v>
      </c>
      <c r="G28" s="21">
        <f>[1]centralizare!I11/1000</f>
        <v>37.250589999999995</v>
      </c>
      <c r="H28" s="21">
        <f>[1]centralizare!J11/1000</f>
        <v>32.574689999999997</v>
      </c>
      <c r="I28" s="21">
        <f>[1]centralizare!K11/1000</f>
        <v>28.00215</v>
      </c>
      <c r="J28" s="21">
        <f>[1]centralizare!L11/1000</f>
        <v>23.42961</v>
      </c>
      <c r="K28" s="21">
        <f>[1]centralizare!M11/1000</f>
        <v>18.910310000000003</v>
      </c>
      <c r="L28" s="21">
        <f>[1]centralizare!N11/1000</f>
        <v>14.284520000000001</v>
      </c>
      <c r="M28" s="21">
        <f>[1]centralizare!O11/1000</f>
        <v>9.7119699999999991</v>
      </c>
      <c r="N28" s="27"/>
      <c r="O28" s="24" t="str">
        <f t="shared" si="3"/>
        <v xml:space="preserve">b1.3) Dobanzi </v>
      </c>
      <c r="P28" s="21">
        <f>[1]centralizare!P11/1000</f>
        <v>5.1394299999999999</v>
      </c>
      <c r="Q28" s="21">
        <f>[1]centralizare!Q11/1000</f>
        <v>0.85814999999999997</v>
      </c>
      <c r="R28" s="21">
        <f>[1]centralizare!R11/1000</f>
        <v>0</v>
      </c>
      <c r="S28" s="21">
        <f>[1]centralizare!S11/1000</f>
        <v>0</v>
      </c>
      <c r="T28" s="21">
        <f>[1]centralizare!T11/1000</f>
        <v>0</v>
      </c>
      <c r="U28" s="21"/>
      <c r="V28" s="21">
        <f>[1]centralizare!R11/1000</f>
        <v>0</v>
      </c>
      <c r="W28" s="21"/>
      <c r="X28" s="21"/>
      <c r="Y28" s="21"/>
      <c r="Z28" s="21"/>
      <c r="AB28" s="22"/>
      <c r="AD28" s="22"/>
    </row>
    <row r="29" spans="1:30" x14ac:dyDescent="0.25">
      <c r="A29" s="29"/>
      <c r="B29" s="28" t="s">
        <v>23</v>
      </c>
      <c r="C29" s="21">
        <f>[1]centralizare!E12/1000</f>
        <v>0</v>
      </c>
      <c r="D29" s="21">
        <f>[1]centralizare!F12/1000</f>
        <v>0</v>
      </c>
      <c r="E29" s="21">
        <f>[1]centralizare!G12/1000</f>
        <v>0</v>
      </c>
      <c r="F29" s="21">
        <f>[1]centralizare!H12/1000</f>
        <v>0</v>
      </c>
      <c r="G29" s="21">
        <f>[1]centralizare!I12/1000</f>
        <v>0</v>
      </c>
      <c r="H29" s="21">
        <f>[1]centralizare!J12/1000</f>
        <v>0</v>
      </c>
      <c r="I29" s="21">
        <f>[1]centralizare!K12/1000</f>
        <v>0</v>
      </c>
      <c r="J29" s="21">
        <f>[1]centralizare!L12/1000</f>
        <v>0</v>
      </c>
      <c r="K29" s="21">
        <f>[1]centralizare!M12/1000</f>
        <v>0</v>
      </c>
      <c r="L29" s="21">
        <f>[1]centralizare!N12/1000</f>
        <v>0</v>
      </c>
      <c r="M29" s="21">
        <f>[1]centralizare!O12/1000</f>
        <v>0</v>
      </c>
      <c r="N29" s="29"/>
      <c r="O29" s="24" t="str">
        <f t="shared" si="3"/>
        <v>c1.3) Comisioane</v>
      </c>
      <c r="P29" s="21">
        <f>[1]centralizare!P12/1000</f>
        <v>0</v>
      </c>
      <c r="Q29" s="21">
        <f>[1]centralizare!Q12/1000</f>
        <v>0</v>
      </c>
      <c r="R29" s="21">
        <f>[1]centralizare!R12/1000</f>
        <v>0</v>
      </c>
      <c r="S29" s="21">
        <f>[1]centralizare!S12/1000</f>
        <v>0</v>
      </c>
      <c r="T29" s="21">
        <f>[1]centralizare!T12/1000</f>
        <v>0</v>
      </c>
      <c r="U29" s="21"/>
      <c r="V29" s="21">
        <f>[1]centralizare!R12/1000</f>
        <v>0</v>
      </c>
      <c r="W29" s="21"/>
      <c r="X29" s="21"/>
      <c r="Y29" s="21"/>
      <c r="Z29" s="21"/>
      <c r="AA29" s="22"/>
      <c r="AB29" s="22"/>
      <c r="AD29" s="22"/>
    </row>
    <row r="30" spans="1:30" ht="26.4" x14ac:dyDescent="0.25">
      <c r="A30" s="26" t="s">
        <v>24</v>
      </c>
      <c r="B30" s="24" t="s">
        <v>25</v>
      </c>
      <c r="C30" s="21">
        <f t="shared" ref="C30:H30" si="17">SUM(C31:C33)</f>
        <v>867.97407999999984</v>
      </c>
      <c r="D30" s="21">
        <f t="shared" si="17"/>
        <v>826.08120999999983</v>
      </c>
      <c r="E30" s="21">
        <f t="shared" si="17"/>
        <v>785.18734999999992</v>
      </c>
      <c r="F30" s="21">
        <f t="shared" si="17"/>
        <v>744.29350999999986</v>
      </c>
      <c r="G30" s="21">
        <f t="shared" si="17"/>
        <v>703.95049999999992</v>
      </c>
      <c r="H30" s="21">
        <f t="shared" si="17"/>
        <v>662.50578999999982</v>
      </c>
      <c r="I30" s="21">
        <f>SUM(I31:I33)</f>
        <v>621.6119299999998</v>
      </c>
      <c r="J30" s="21">
        <f t="shared" ref="J30:M30" si="18">SUM(J31:J33)</f>
        <v>580.7180699999999</v>
      </c>
      <c r="K30" s="21">
        <f t="shared" si="18"/>
        <v>539.92690999999991</v>
      </c>
      <c r="L30" s="21">
        <f t="shared" si="18"/>
        <v>0</v>
      </c>
      <c r="M30" s="21">
        <f t="shared" si="18"/>
        <v>0</v>
      </c>
      <c r="N30" s="26" t="s">
        <v>24</v>
      </c>
      <c r="O30" s="24" t="str">
        <f t="shared" si="3"/>
        <v>Serviciul datoriei publice locale pentru credit Exim (a1.4+b1.4+c1.4) - 4.65 mil ron</v>
      </c>
      <c r="P30" s="21">
        <f t="shared" ref="P30:T30" si="19">SUM(P31:P33)</f>
        <v>0</v>
      </c>
      <c r="Q30" s="21">
        <f t="shared" si="19"/>
        <v>0</v>
      </c>
      <c r="R30" s="21">
        <f t="shared" si="19"/>
        <v>0</v>
      </c>
      <c r="S30" s="21">
        <f t="shared" si="19"/>
        <v>0</v>
      </c>
      <c r="T30" s="21">
        <f t="shared" si="19"/>
        <v>0</v>
      </c>
      <c r="U30" s="21"/>
      <c r="V30" s="21"/>
      <c r="W30" s="21"/>
      <c r="X30" s="21"/>
      <c r="Y30" s="21"/>
      <c r="Z30" s="21"/>
      <c r="AB30" s="22"/>
    </row>
    <row r="31" spans="1:30" x14ac:dyDescent="0.25">
      <c r="A31" s="27"/>
      <c r="B31" s="28" t="s">
        <v>26</v>
      </c>
      <c r="C31" s="21">
        <f>[1]centralizare!E19/1000</f>
        <v>517.76207999999986</v>
      </c>
      <c r="D31" s="21">
        <f>[1]centralizare!F19/1000</f>
        <v>517.76207999999986</v>
      </c>
      <c r="E31" s="21">
        <f>[1]centralizare!G19/1000</f>
        <v>517.76207999999986</v>
      </c>
      <c r="F31" s="21">
        <f>[1]centralizare!H19/1000</f>
        <v>517.76207999999986</v>
      </c>
      <c r="G31" s="21">
        <f>[1]centralizare!I19/1000</f>
        <v>517.76207999999986</v>
      </c>
      <c r="H31" s="21">
        <f>[1]centralizare!J19/1000</f>
        <v>517.76207999999986</v>
      </c>
      <c r="I31" s="21">
        <f>[1]centralizare!K19/1000</f>
        <v>517.76207999999986</v>
      </c>
      <c r="J31" s="21">
        <f>[1]centralizare!L19/1000</f>
        <v>517.76207999999986</v>
      </c>
      <c r="K31" s="21">
        <f>[1]centralizare!M19/1000</f>
        <v>517.76207999999986</v>
      </c>
      <c r="L31" s="21">
        <f>[1]centralizare!N19/1000</f>
        <v>0</v>
      </c>
      <c r="M31" s="21">
        <f>[1]centralizare!O19/1000</f>
        <v>0</v>
      </c>
      <c r="N31" s="27"/>
      <c r="O31" s="24" t="str">
        <f t="shared" si="3"/>
        <v>a1.4) Rambursarea imprumutului</v>
      </c>
      <c r="P31" s="21">
        <f>[1]centralizare!P14/1000</f>
        <v>0</v>
      </c>
      <c r="Q31" s="21">
        <f>[1]centralizare!Q14/1000</f>
        <v>0</v>
      </c>
      <c r="R31" s="21">
        <f>[1]centralizare!R14/1000</f>
        <v>0</v>
      </c>
      <c r="S31" s="21">
        <f>[1]centralizare!S14/1000</f>
        <v>0</v>
      </c>
      <c r="T31" s="21">
        <f>[1]centralizare!T14/1000</f>
        <v>0</v>
      </c>
      <c r="U31" s="21"/>
      <c r="V31" s="21">
        <f>[1]centralizare!R14/1000</f>
        <v>0</v>
      </c>
      <c r="W31" s="21"/>
      <c r="X31" s="21"/>
      <c r="Y31" s="21"/>
      <c r="Z31" s="21"/>
      <c r="AB31" s="22"/>
      <c r="AD31" s="22"/>
    </row>
    <row r="32" spans="1:30" x14ac:dyDescent="0.25">
      <c r="A32" s="27"/>
      <c r="B32" s="28" t="s">
        <v>27</v>
      </c>
      <c r="C32" s="21">
        <f>[1]centralizare!E20/1000</f>
        <v>350.21199999999999</v>
      </c>
      <c r="D32" s="21">
        <f>[1]centralizare!F20/1000</f>
        <v>308.31913000000003</v>
      </c>
      <c r="E32" s="21">
        <f>[1]centralizare!G20/1000</f>
        <v>267.42527000000001</v>
      </c>
      <c r="F32" s="21">
        <f>[1]centralizare!H20/1000</f>
        <v>226.53143000000003</v>
      </c>
      <c r="G32" s="21">
        <f>[1]centralizare!I20/1000</f>
        <v>186.18842000000004</v>
      </c>
      <c r="H32" s="21">
        <f>[1]centralizare!J20/1000</f>
        <v>144.74370999999999</v>
      </c>
      <c r="I32" s="21">
        <f>[1]centralizare!K20/1000</f>
        <v>103.84984999999999</v>
      </c>
      <c r="J32" s="21">
        <f>[1]centralizare!L20/1000</f>
        <v>62.955990000000007</v>
      </c>
      <c r="K32" s="21">
        <f>[1]centralizare!M20/1000</f>
        <v>22.164830000000002</v>
      </c>
      <c r="L32" s="21">
        <f>[1]centralizare!N20/1000</f>
        <v>0</v>
      </c>
      <c r="M32" s="21">
        <f>[1]centralizare!O20/1000</f>
        <v>0</v>
      </c>
      <c r="N32" s="27"/>
      <c r="O32" s="24" t="str">
        <f t="shared" si="3"/>
        <v xml:space="preserve">b1.4) Dobanzi </v>
      </c>
      <c r="P32" s="21">
        <f>[1]centralizare!P15/1000</f>
        <v>0</v>
      </c>
      <c r="Q32" s="21">
        <f>[1]centralizare!Q15/1000</f>
        <v>0</v>
      </c>
      <c r="R32" s="21">
        <f>[1]centralizare!R15/1000</f>
        <v>0</v>
      </c>
      <c r="S32" s="21">
        <f>[1]centralizare!S15/1000</f>
        <v>0</v>
      </c>
      <c r="T32" s="21">
        <f>[1]centralizare!T15/1000</f>
        <v>0</v>
      </c>
      <c r="U32" s="21"/>
      <c r="V32" s="21">
        <f>[1]centralizare!R15/1000</f>
        <v>0</v>
      </c>
      <c r="W32" s="21"/>
      <c r="X32" s="21"/>
      <c r="Y32" s="21"/>
      <c r="Z32" s="21"/>
      <c r="AB32" s="22"/>
      <c r="AD32" s="22"/>
    </row>
    <row r="33" spans="1:30" x14ac:dyDescent="0.25">
      <c r="A33" s="29"/>
      <c r="B33" s="28" t="s">
        <v>28</v>
      </c>
      <c r="C33" s="21">
        <f>[1]centralizare!E21/1000</f>
        <v>0</v>
      </c>
      <c r="D33" s="21">
        <f>[1]centralizare!F21/1000</f>
        <v>0</v>
      </c>
      <c r="E33" s="21">
        <f>[1]centralizare!G21/1000</f>
        <v>0</v>
      </c>
      <c r="F33" s="21">
        <f>[1]centralizare!H21/1000</f>
        <v>0</v>
      </c>
      <c r="G33" s="21">
        <f>[1]centralizare!I21/1000</f>
        <v>0</v>
      </c>
      <c r="H33" s="21">
        <f>[1]centralizare!J21/1000</f>
        <v>0</v>
      </c>
      <c r="I33" s="21">
        <f>[1]centralizare!K21/1000</f>
        <v>0</v>
      </c>
      <c r="J33" s="21">
        <f>[1]centralizare!L21/1000</f>
        <v>0</v>
      </c>
      <c r="K33" s="21">
        <f>[1]centralizare!M21/1000</f>
        <v>0</v>
      </c>
      <c r="L33" s="21">
        <f>[1]centralizare!N21/1000</f>
        <v>0</v>
      </c>
      <c r="M33" s="21">
        <f>[1]centralizare!O21/1000</f>
        <v>0</v>
      </c>
      <c r="N33" s="29"/>
      <c r="O33" s="24" t="str">
        <f t="shared" si="3"/>
        <v>c1.4) Comisioane</v>
      </c>
      <c r="P33" s="21">
        <f>[1]centralizare!P16/1000</f>
        <v>0</v>
      </c>
      <c r="Q33" s="21">
        <f>[1]centralizare!Q16/1000</f>
        <v>0</v>
      </c>
      <c r="R33" s="21">
        <f>[1]centralizare!R16/1000</f>
        <v>0</v>
      </c>
      <c r="S33" s="21">
        <f>[1]centralizare!S16/1000</f>
        <v>0</v>
      </c>
      <c r="T33" s="21">
        <f>[1]centralizare!T16/1000</f>
        <v>0</v>
      </c>
      <c r="U33" s="21"/>
      <c r="V33" s="21">
        <f>[1]centralizare!R16/1000</f>
        <v>0</v>
      </c>
      <c r="W33" s="21"/>
      <c r="X33" s="21"/>
      <c r="Y33" s="21"/>
      <c r="Z33" s="21"/>
      <c r="AA33" s="22"/>
      <c r="AB33" s="22"/>
      <c r="AD33" s="22"/>
    </row>
    <row r="34" spans="1:30" ht="26.4" x14ac:dyDescent="0.25">
      <c r="A34" s="26" t="s">
        <v>29</v>
      </c>
      <c r="B34" s="24" t="s">
        <v>30</v>
      </c>
      <c r="C34" s="21">
        <f t="shared" ref="C34:H34" si="20">SUM(C35:C37)</f>
        <v>141.93613999999999</v>
      </c>
      <c r="D34" s="21">
        <f t="shared" si="20"/>
        <v>135.08555999999999</v>
      </c>
      <c r="E34" s="21">
        <f t="shared" si="20"/>
        <v>128.39837</v>
      </c>
      <c r="F34" s="21">
        <f t="shared" si="20"/>
        <v>121.71115999999999</v>
      </c>
      <c r="G34" s="21">
        <f t="shared" si="20"/>
        <v>115.11403999999999</v>
      </c>
      <c r="H34" s="21">
        <f t="shared" si="20"/>
        <v>108.33677</v>
      </c>
      <c r="I34" s="21">
        <f>SUM(I35:I37)</f>
        <v>101.64955999999999</v>
      </c>
      <c r="J34" s="21">
        <f t="shared" ref="J34:M34" si="21">SUM(J35:J37)</f>
        <v>94.962360000000004</v>
      </c>
      <c r="K34" s="21">
        <f t="shared" si="21"/>
        <v>88.301900000000003</v>
      </c>
      <c r="L34" s="21">
        <f t="shared" si="21"/>
        <v>0</v>
      </c>
      <c r="M34" s="21">
        <f t="shared" si="21"/>
        <v>0</v>
      </c>
      <c r="N34" s="26" t="s">
        <v>29</v>
      </c>
      <c r="O34" s="24" t="str">
        <f t="shared" si="3"/>
        <v>Serviciul datoriei publice locale pentru credit Exim (a1.5+b1.5+c1.5) - 762 mii ron</v>
      </c>
      <c r="P34" s="21">
        <f t="shared" ref="P34:T34" si="22">SUM(P35:P37)</f>
        <v>0</v>
      </c>
      <c r="Q34" s="21">
        <f t="shared" si="22"/>
        <v>0</v>
      </c>
      <c r="R34" s="21">
        <f t="shared" si="22"/>
        <v>0</v>
      </c>
      <c r="S34" s="21">
        <f t="shared" si="22"/>
        <v>0</v>
      </c>
      <c r="T34" s="21">
        <f t="shared" si="22"/>
        <v>0</v>
      </c>
      <c r="U34" s="21"/>
      <c r="V34" s="21"/>
      <c r="W34" s="21"/>
      <c r="X34" s="21"/>
      <c r="Y34" s="21"/>
      <c r="Z34" s="21"/>
      <c r="AB34" s="22"/>
    </row>
    <row r="35" spans="1:30" x14ac:dyDescent="0.25">
      <c r="A35" s="27"/>
      <c r="B35" s="28" t="s">
        <v>31</v>
      </c>
      <c r="C35" s="21">
        <f>[1]centralizare!E24/1000</f>
        <v>84.667439999999999</v>
      </c>
      <c r="D35" s="21">
        <f>[1]centralizare!F24/1000</f>
        <v>84.667439999999999</v>
      </c>
      <c r="E35" s="21">
        <f>[1]centralizare!G24/1000</f>
        <v>84.667439999999999</v>
      </c>
      <c r="F35" s="21">
        <f>[1]centralizare!H24/1000</f>
        <v>84.667439999999999</v>
      </c>
      <c r="G35" s="21">
        <f>[1]centralizare!I24/1000</f>
        <v>84.667439999999999</v>
      </c>
      <c r="H35" s="21">
        <f>[1]centralizare!J24/1000</f>
        <v>84.667439999999999</v>
      </c>
      <c r="I35" s="21">
        <f>[1]centralizare!K24/1000</f>
        <v>84.667439999999999</v>
      </c>
      <c r="J35" s="21">
        <f>[1]centralizare!L24/1000</f>
        <v>84.667439999999999</v>
      </c>
      <c r="K35" s="21">
        <f>[1]centralizare!M24/1000</f>
        <v>84.677440000000004</v>
      </c>
      <c r="L35" s="21">
        <f>[1]centralizare!N24/1000</f>
        <v>0</v>
      </c>
      <c r="M35" s="21">
        <f>[1]centralizare!O24/1000</f>
        <v>0</v>
      </c>
      <c r="N35" s="27"/>
      <c r="O35" s="24" t="str">
        <f t="shared" si="3"/>
        <v>a1.5) Rambursarea imprumutului</v>
      </c>
      <c r="P35" s="21">
        <f>[1]centralizare!P18/1000</f>
        <v>0</v>
      </c>
      <c r="Q35" s="21">
        <f>[1]centralizare!Q18/1000</f>
        <v>0</v>
      </c>
      <c r="R35" s="21">
        <f>[1]centralizare!R18/1000</f>
        <v>0</v>
      </c>
      <c r="S35" s="21">
        <f>[1]centralizare!S18/1000</f>
        <v>0</v>
      </c>
      <c r="T35" s="21">
        <f>[1]centralizare!T18/1000</f>
        <v>0</v>
      </c>
      <c r="U35" s="21"/>
      <c r="V35" s="21">
        <f>[1]centralizare!R18/1000</f>
        <v>0</v>
      </c>
      <c r="W35" s="21"/>
      <c r="X35" s="21"/>
      <c r="Y35" s="21"/>
      <c r="Z35" s="21"/>
      <c r="AB35" s="22"/>
      <c r="AD35" s="22"/>
    </row>
    <row r="36" spans="1:30" x14ac:dyDescent="0.25">
      <c r="A36" s="27"/>
      <c r="B36" s="28" t="s">
        <v>32</v>
      </c>
      <c r="C36" s="21">
        <f>[1]centralizare!E25/1000</f>
        <v>57.268699999999995</v>
      </c>
      <c r="D36" s="21">
        <f>[1]centralizare!F25/1000</f>
        <v>50.418120000000002</v>
      </c>
      <c r="E36" s="21">
        <f>[1]centralizare!G25/1000</f>
        <v>43.730930000000008</v>
      </c>
      <c r="F36" s="21">
        <f>[1]centralizare!H25/1000</f>
        <v>37.043719999999993</v>
      </c>
      <c r="G36" s="21">
        <f>[1]centralizare!I25/1000</f>
        <v>30.446599999999997</v>
      </c>
      <c r="H36" s="21">
        <f>[1]centralizare!J25/1000</f>
        <v>23.669329999999999</v>
      </c>
      <c r="I36" s="21">
        <f>[1]centralizare!K25/1000</f>
        <v>16.982119999999998</v>
      </c>
      <c r="J36" s="21">
        <f>[1]centralizare!L25/1000</f>
        <v>10.294920000000001</v>
      </c>
      <c r="K36" s="21">
        <f>[1]centralizare!M25/1000</f>
        <v>3.62446</v>
      </c>
      <c r="L36" s="21">
        <f>[1]centralizare!N25/1000</f>
        <v>0</v>
      </c>
      <c r="M36" s="21">
        <f>[1]centralizare!O25/1000</f>
        <v>0</v>
      </c>
      <c r="N36" s="27"/>
      <c r="O36" s="24" t="str">
        <f t="shared" si="3"/>
        <v xml:space="preserve">b1.5) Dobanzi </v>
      </c>
      <c r="P36" s="21">
        <f>[1]centralizare!P19/1000</f>
        <v>0</v>
      </c>
      <c r="Q36" s="21">
        <f>[1]centralizare!Q19/1000</f>
        <v>0</v>
      </c>
      <c r="R36" s="21">
        <f>[1]centralizare!R19/1000</f>
        <v>0</v>
      </c>
      <c r="S36" s="21">
        <f>[1]centralizare!S19/1000</f>
        <v>0</v>
      </c>
      <c r="T36" s="21">
        <f>[1]centralizare!T19/1000</f>
        <v>0</v>
      </c>
      <c r="U36" s="21"/>
      <c r="V36" s="21">
        <f>[1]centralizare!R19/1000</f>
        <v>0</v>
      </c>
      <c r="W36" s="21"/>
      <c r="X36" s="21"/>
      <c r="Y36" s="21"/>
      <c r="Z36" s="21"/>
      <c r="AB36" s="22"/>
      <c r="AD36" s="22"/>
    </row>
    <row r="37" spans="1:30" x14ac:dyDescent="0.25">
      <c r="A37" s="29"/>
      <c r="B37" s="28" t="s">
        <v>33</v>
      </c>
      <c r="C37" s="21">
        <f>[1]centralizare!E26/1000</f>
        <v>0</v>
      </c>
      <c r="D37" s="21">
        <f>[1]centralizare!F26/1000</f>
        <v>0</v>
      </c>
      <c r="E37" s="21">
        <f>[1]centralizare!G26/1000</f>
        <v>0</v>
      </c>
      <c r="F37" s="21">
        <f>[1]centralizare!H26/1000</f>
        <v>0</v>
      </c>
      <c r="G37" s="21">
        <f>[1]centralizare!I26/1000</f>
        <v>0</v>
      </c>
      <c r="H37" s="21">
        <f>[1]centralizare!J26/1000</f>
        <v>0</v>
      </c>
      <c r="I37" s="21">
        <f>[1]centralizare!K26/1000</f>
        <v>0</v>
      </c>
      <c r="J37" s="21">
        <f>[1]centralizare!L26/1000</f>
        <v>0</v>
      </c>
      <c r="K37" s="21">
        <f>[1]centralizare!M26/1000</f>
        <v>0</v>
      </c>
      <c r="L37" s="21">
        <f>[1]centralizare!N26/1000</f>
        <v>0</v>
      </c>
      <c r="M37" s="21">
        <f>[1]centralizare!O26/1000</f>
        <v>0</v>
      </c>
      <c r="N37" s="29"/>
      <c r="O37" s="24" t="str">
        <f t="shared" si="3"/>
        <v>c1.5) Comisioane</v>
      </c>
      <c r="P37" s="21">
        <f>[1]centralizare!P20/1000</f>
        <v>0</v>
      </c>
      <c r="Q37" s="21">
        <f>[1]centralizare!Q20/1000</f>
        <v>0</v>
      </c>
      <c r="R37" s="21">
        <f>[1]centralizare!R20/1000</f>
        <v>0</v>
      </c>
      <c r="S37" s="21">
        <f>[1]centralizare!S20/1000</f>
        <v>0</v>
      </c>
      <c r="T37" s="21">
        <f>[1]centralizare!T20/1000</f>
        <v>0</v>
      </c>
      <c r="U37" s="21"/>
      <c r="V37" s="21">
        <f>[1]centralizare!R20/1000</f>
        <v>0</v>
      </c>
      <c r="W37" s="21"/>
      <c r="X37" s="21"/>
      <c r="Y37" s="21"/>
      <c r="Z37" s="21"/>
      <c r="AA37" s="22"/>
      <c r="AB37" s="22"/>
      <c r="AD37" s="22"/>
    </row>
    <row r="38" spans="1:30" ht="26.4" x14ac:dyDescent="0.25">
      <c r="A38" s="26" t="s">
        <v>34</v>
      </c>
      <c r="B38" s="24" t="s">
        <v>35</v>
      </c>
      <c r="C38" s="21">
        <f t="shared" ref="C38:H38" si="23">SUM(C39:C41)</f>
        <v>167.19141000000002</v>
      </c>
      <c r="D38" s="21">
        <f t="shared" si="23"/>
        <v>156.77959000000001</v>
      </c>
      <c r="E38" s="21">
        <f t="shared" si="23"/>
        <v>146.58332000000001</v>
      </c>
      <c r="F38" s="21">
        <f t="shared" si="23"/>
        <v>136.38704000000001</v>
      </c>
      <c r="G38" s="21">
        <f t="shared" si="23"/>
        <v>64.376750000000001</v>
      </c>
      <c r="H38" s="21">
        <f t="shared" si="23"/>
        <v>0</v>
      </c>
      <c r="I38" s="21">
        <f>SUM(I39:I41)</f>
        <v>0</v>
      </c>
      <c r="J38" s="21">
        <f t="shared" ref="J38:M38" si="24">SUM(J39:J41)</f>
        <v>0</v>
      </c>
      <c r="K38" s="21">
        <f t="shared" si="24"/>
        <v>0</v>
      </c>
      <c r="L38" s="21">
        <f t="shared" si="24"/>
        <v>0</v>
      </c>
      <c r="M38" s="21">
        <f t="shared" si="24"/>
        <v>0</v>
      </c>
      <c r="N38" s="26" t="s">
        <v>29</v>
      </c>
      <c r="O38" s="24" t="str">
        <f t="shared" si="3"/>
        <v>Serviciul datoriei publice locale pentru credit Trezorerie (a1.6+b1.6+c1.6) - 669,27 mii ron</v>
      </c>
      <c r="P38" s="21">
        <f t="shared" ref="P38:T38" si="25">SUM(P39:P41)</f>
        <v>0</v>
      </c>
      <c r="Q38" s="21">
        <f t="shared" si="25"/>
        <v>0</v>
      </c>
      <c r="R38" s="21">
        <f t="shared" si="25"/>
        <v>0</v>
      </c>
      <c r="S38" s="21">
        <f t="shared" si="25"/>
        <v>0</v>
      </c>
      <c r="T38" s="21">
        <f t="shared" si="25"/>
        <v>0</v>
      </c>
      <c r="U38" s="21"/>
      <c r="V38" s="21"/>
      <c r="W38" s="21"/>
      <c r="X38" s="21"/>
      <c r="Y38" s="21"/>
      <c r="Z38" s="21"/>
      <c r="AB38" s="22"/>
    </row>
    <row r="39" spans="1:30" x14ac:dyDescent="0.25">
      <c r="A39" s="27"/>
      <c r="B39" s="28" t="s">
        <v>36</v>
      </c>
      <c r="C39" s="21">
        <f>[1]centralizare!E29/1000</f>
        <v>124.92672</v>
      </c>
      <c r="D39" s="21">
        <f>[1]centralizare!F29/1000</f>
        <v>124.92672</v>
      </c>
      <c r="E39" s="21">
        <f>[1]centralizare!G29/1000</f>
        <v>124.92672</v>
      </c>
      <c r="F39" s="21">
        <f>[1]centralizare!H29/1000</f>
        <v>124.92672</v>
      </c>
      <c r="G39" s="21">
        <f>[1]centralizare!I29/1000</f>
        <v>62.463209999999997</v>
      </c>
      <c r="H39" s="21">
        <f>[1]centralizare!J29/1000</f>
        <v>0</v>
      </c>
      <c r="I39" s="21">
        <f>[1]centralizare!K28/1000</f>
        <v>0</v>
      </c>
      <c r="J39" s="21">
        <f>[1]centralizare!L28/1000</f>
        <v>0</v>
      </c>
      <c r="K39" s="21">
        <f>[1]centralizare!M28/1000</f>
        <v>0</v>
      </c>
      <c r="L39" s="21">
        <f>[1]centralizare!N28/1000</f>
        <v>0</v>
      </c>
      <c r="M39" s="21">
        <f>[1]centralizare!O28/1000</f>
        <v>0</v>
      </c>
      <c r="N39" s="27"/>
      <c r="O39" s="24" t="str">
        <f t="shared" si="3"/>
        <v>a1.6) Rambursarea imprumutului</v>
      </c>
      <c r="P39" s="21">
        <f>[1]centralizare!P22/1000</f>
        <v>0</v>
      </c>
      <c r="Q39" s="21">
        <f>[1]centralizare!Q22/1000</f>
        <v>0</v>
      </c>
      <c r="R39" s="21">
        <f>[1]centralizare!R22/1000</f>
        <v>0</v>
      </c>
      <c r="S39" s="21">
        <f>[1]centralizare!S22/1000</f>
        <v>0</v>
      </c>
      <c r="T39" s="21">
        <f>[1]centralizare!T22/1000</f>
        <v>0</v>
      </c>
      <c r="U39" s="21"/>
      <c r="V39" s="21">
        <f>[1]centralizare!R22/1000</f>
        <v>0</v>
      </c>
      <c r="W39" s="21"/>
      <c r="X39" s="21"/>
      <c r="Y39" s="21"/>
      <c r="Z39" s="21"/>
      <c r="AB39" s="22"/>
      <c r="AD39" s="22"/>
    </row>
    <row r="40" spans="1:30" x14ac:dyDescent="0.25">
      <c r="A40" s="27"/>
      <c r="B40" s="28" t="s">
        <v>37</v>
      </c>
      <c r="C40" s="21">
        <f>[1]centralizare!E30/1000</f>
        <v>42.264690000000002</v>
      </c>
      <c r="D40" s="21">
        <f>[1]centralizare!F30/1000</f>
        <v>31.852869999999999</v>
      </c>
      <c r="E40" s="21">
        <f>[1]centralizare!G30/1000</f>
        <v>21.656599999999997</v>
      </c>
      <c r="F40" s="21">
        <f>[1]centralizare!H30/1000</f>
        <v>11.460319999999999</v>
      </c>
      <c r="G40" s="21">
        <f>[1]centralizare!I30/1000</f>
        <v>1.91354</v>
      </c>
      <c r="H40" s="21">
        <f>[1]centralizare!J30/1000</f>
        <v>0</v>
      </c>
      <c r="I40" s="21">
        <f>[1]centralizare!K29/1000</f>
        <v>0</v>
      </c>
      <c r="J40" s="21">
        <f>[1]centralizare!L29/1000</f>
        <v>0</v>
      </c>
      <c r="K40" s="21">
        <f>[1]centralizare!M29/1000</f>
        <v>0</v>
      </c>
      <c r="L40" s="21">
        <f>[1]centralizare!N29/1000</f>
        <v>0</v>
      </c>
      <c r="M40" s="21">
        <f>[1]centralizare!O29/1000</f>
        <v>0</v>
      </c>
      <c r="N40" s="27"/>
      <c r="O40" s="24" t="str">
        <f t="shared" si="3"/>
        <v xml:space="preserve">b1.6) Dobanzi </v>
      </c>
      <c r="P40" s="21">
        <f>[1]centralizare!P23/1000</f>
        <v>0</v>
      </c>
      <c r="Q40" s="21">
        <f>[1]centralizare!Q23/1000</f>
        <v>0</v>
      </c>
      <c r="R40" s="21">
        <f>[1]centralizare!R23/1000</f>
        <v>0</v>
      </c>
      <c r="S40" s="21">
        <f>[1]centralizare!S23/1000</f>
        <v>0</v>
      </c>
      <c r="T40" s="21">
        <f>[1]centralizare!T23/1000</f>
        <v>0</v>
      </c>
      <c r="U40" s="21"/>
      <c r="V40" s="21">
        <f>[1]centralizare!R23/1000</f>
        <v>0</v>
      </c>
      <c r="W40" s="21"/>
      <c r="X40" s="21"/>
      <c r="Y40" s="21"/>
      <c r="Z40" s="21"/>
      <c r="AB40" s="22"/>
      <c r="AD40" s="22"/>
    </row>
    <row r="41" spans="1:30" x14ac:dyDescent="0.25">
      <c r="A41" s="29"/>
      <c r="B41" s="28" t="s">
        <v>38</v>
      </c>
      <c r="C41" s="21">
        <f>[1]centralizare!E31/1000</f>
        <v>0</v>
      </c>
      <c r="D41" s="21">
        <f>[1]centralizare!F31/1000</f>
        <v>0</v>
      </c>
      <c r="E41" s="21">
        <f>[1]centralizare!G31/1000</f>
        <v>0</v>
      </c>
      <c r="F41" s="21">
        <f>[1]centralizare!H31/1000</f>
        <v>0</v>
      </c>
      <c r="G41" s="21">
        <f>[1]centralizare!I31/1000</f>
        <v>0</v>
      </c>
      <c r="H41" s="21">
        <f>[1]centralizare!J31/1000</f>
        <v>0</v>
      </c>
      <c r="I41" s="21">
        <f>[1]centralizare!K30/1000</f>
        <v>0</v>
      </c>
      <c r="J41" s="21">
        <f>[1]centralizare!L30/1000</f>
        <v>0</v>
      </c>
      <c r="K41" s="21">
        <f>[1]centralizare!M30/1000</f>
        <v>0</v>
      </c>
      <c r="L41" s="21">
        <f>[1]centralizare!N30/1000</f>
        <v>0</v>
      </c>
      <c r="M41" s="21">
        <f>[1]centralizare!O30/1000</f>
        <v>0</v>
      </c>
      <c r="N41" s="29"/>
      <c r="O41" s="24" t="str">
        <f t="shared" si="3"/>
        <v>c1.6) Comisioane</v>
      </c>
      <c r="P41" s="21">
        <f>[1]centralizare!P24/1000</f>
        <v>0</v>
      </c>
      <c r="Q41" s="21">
        <f>[1]centralizare!Q24/1000</f>
        <v>0</v>
      </c>
      <c r="R41" s="21">
        <f>[1]centralizare!R24/1000</f>
        <v>0</v>
      </c>
      <c r="S41" s="21">
        <f>[1]centralizare!S24/1000</f>
        <v>0</v>
      </c>
      <c r="T41" s="21">
        <f>[1]centralizare!T24/1000</f>
        <v>0</v>
      </c>
      <c r="U41" s="21"/>
      <c r="V41" s="21">
        <f>[1]centralizare!R24/1000</f>
        <v>0</v>
      </c>
      <c r="W41" s="21"/>
      <c r="X41" s="21"/>
      <c r="Y41" s="21"/>
      <c r="Z41" s="21"/>
      <c r="AA41" s="22"/>
      <c r="AB41" s="22"/>
      <c r="AD41" s="22"/>
    </row>
    <row r="42" spans="1:30" ht="30" customHeight="1" x14ac:dyDescent="0.25">
      <c r="A42" s="26" t="s">
        <v>39</v>
      </c>
      <c r="B42" s="24" t="s">
        <v>40</v>
      </c>
      <c r="C42" s="21">
        <f>SUM(C43:C45)</f>
        <v>64.397329999999997</v>
      </c>
      <c r="D42" s="21">
        <f t="shared" ref="D42:M42" si="26">SUM(D43:D45)</f>
        <v>1023.1237288888889</v>
      </c>
      <c r="E42" s="21">
        <f t="shared" si="26"/>
        <v>1765.0353700000001</v>
      </c>
      <c r="F42" s="21">
        <f t="shared" si="26"/>
        <v>1680.7879600000001</v>
      </c>
      <c r="G42" s="21">
        <f t="shared" si="26"/>
        <v>1598.0793200000001</v>
      </c>
      <c r="H42" s="21">
        <f t="shared" si="26"/>
        <v>1512.29314</v>
      </c>
      <c r="I42" s="21">
        <f t="shared" si="26"/>
        <v>1428.04573</v>
      </c>
      <c r="J42" s="21">
        <f t="shared" si="26"/>
        <v>1343.7983400000001</v>
      </c>
      <c r="K42" s="21">
        <f t="shared" si="26"/>
        <v>1260.16643</v>
      </c>
      <c r="L42" s="21">
        <f t="shared" si="26"/>
        <v>1175.3035199999999</v>
      </c>
      <c r="M42" s="21">
        <f t="shared" si="26"/>
        <v>826.15889000000004</v>
      </c>
      <c r="N42" s="26" t="s">
        <v>39</v>
      </c>
      <c r="O42" s="24" t="str">
        <f t="shared" si="3"/>
        <v>Serviciul datoriei publice locale pentru care se solicita autorizarea imprumutului (a2+b2+c2)</v>
      </c>
      <c r="P42" s="21">
        <f t="shared" ref="P42:R42" si="27">SUM(P43:P45)</f>
        <v>0</v>
      </c>
      <c r="Q42" s="21">
        <f t="shared" si="27"/>
        <v>0</v>
      </c>
      <c r="R42" s="21">
        <f t="shared" si="27"/>
        <v>0</v>
      </c>
      <c r="S42" s="21"/>
      <c r="T42" s="21"/>
      <c r="U42" s="21"/>
      <c r="V42" s="21"/>
      <c r="W42" s="21"/>
      <c r="X42" s="21"/>
      <c r="Y42" s="21"/>
      <c r="Z42" s="21"/>
      <c r="AB42" s="22"/>
    </row>
    <row r="43" spans="1:30" x14ac:dyDescent="0.25">
      <c r="A43" s="27"/>
      <c r="B43" s="28" t="s">
        <v>41</v>
      </c>
      <c r="C43" s="21">
        <f>[1]centralizare!E34/1000</f>
        <v>0</v>
      </c>
      <c r="D43" s="21">
        <f>[1]centralizare!F34/1000</f>
        <v>266.66666888888892</v>
      </c>
      <c r="E43" s="21">
        <f>[1]centralizare!G34/1000</f>
        <v>1066.66668</v>
      </c>
      <c r="F43" s="21">
        <f>[1]centralizare!H34/1000</f>
        <v>1066.66668</v>
      </c>
      <c r="G43" s="21">
        <f>[1]centralizare!I34/1000</f>
        <v>1066.66668</v>
      </c>
      <c r="H43" s="21">
        <f>[1]centralizare!J34/1000</f>
        <v>1066.66668</v>
      </c>
      <c r="I43" s="21">
        <f>[1]centralizare!K34/1000</f>
        <v>1066.66668</v>
      </c>
      <c r="J43" s="21">
        <f>[1]centralizare!L34/1000</f>
        <v>1066.66668</v>
      </c>
      <c r="K43" s="21">
        <f>[1]centralizare!M34/1000</f>
        <v>1066.66668</v>
      </c>
      <c r="L43" s="21">
        <f>[1]centralizare!N34/1000</f>
        <v>1066.66668</v>
      </c>
      <c r="M43" s="21">
        <f>[1]centralizare!O34/1000</f>
        <v>799.99989000000005</v>
      </c>
      <c r="N43" s="27"/>
      <c r="O43" s="24" t="str">
        <f t="shared" si="3"/>
        <v>a2) Rambursarea imprumutului</v>
      </c>
      <c r="P43" s="21"/>
      <c r="Q43" s="21"/>
      <c r="R43" s="21">
        <f>([1]centralizare!N19+[1]centralizare!N24)/1000</f>
        <v>0</v>
      </c>
      <c r="S43" s="21">
        <f>([1]centralizare!O19+[1]centralizare!O24)/1000</f>
        <v>0</v>
      </c>
      <c r="T43" s="21"/>
      <c r="U43" s="21"/>
      <c r="V43" s="21"/>
      <c r="W43" s="21"/>
      <c r="X43" s="21"/>
      <c r="Y43" s="21"/>
      <c r="Z43" s="21"/>
      <c r="AB43" s="22"/>
      <c r="AD43" s="22"/>
    </row>
    <row r="44" spans="1:30" x14ac:dyDescent="0.25">
      <c r="A44" s="27"/>
      <c r="B44" s="28" t="s">
        <v>42</v>
      </c>
      <c r="C44" s="21">
        <f>[1]centralizare!E35/1000</f>
        <v>64.397329999999997</v>
      </c>
      <c r="D44" s="21">
        <f>[1]centralizare!F35/1000</f>
        <v>756.45705999999996</v>
      </c>
      <c r="E44" s="21">
        <f>[1]centralizare!G35/1000</f>
        <v>698.36869000000002</v>
      </c>
      <c r="F44" s="21">
        <f>[1]centralizare!H35/1000</f>
        <v>614.12128000000007</v>
      </c>
      <c r="G44" s="21">
        <f>[1]centralizare!I35/1000</f>
        <v>531.41264000000001</v>
      </c>
      <c r="H44" s="21">
        <f>[1]centralizare!J35/1000</f>
        <v>445.62645999999995</v>
      </c>
      <c r="I44" s="21">
        <f>[1]centralizare!K35/1000</f>
        <v>361.37904999999995</v>
      </c>
      <c r="J44" s="21">
        <f>[1]centralizare!L35/1000</f>
        <v>277.13165999999995</v>
      </c>
      <c r="K44" s="21">
        <f>[1]centralizare!M35/1000</f>
        <v>193.49975000000001</v>
      </c>
      <c r="L44" s="21">
        <f>[1]centralizare!N35/1000</f>
        <v>108.63684000000001</v>
      </c>
      <c r="M44" s="21">
        <f>[1]centralizare!O35/1000</f>
        <v>26.159000000000002</v>
      </c>
      <c r="N44" s="27"/>
      <c r="O44" s="24" t="str">
        <f t="shared" si="3"/>
        <v>b2) Dobanzi</v>
      </c>
      <c r="P44" s="21"/>
      <c r="Q44" s="21"/>
      <c r="R44" s="21">
        <f>([1]centralizare!N20+[1]centralizare!N25)/1000</f>
        <v>0</v>
      </c>
      <c r="S44" s="21">
        <f>([1]centralizare!O20+[1]centralizare!O25)/1000</f>
        <v>0</v>
      </c>
      <c r="T44" s="21"/>
      <c r="U44" s="21"/>
      <c r="V44" s="21"/>
      <c r="W44" s="21"/>
      <c r="X44" s="21"/>
      <c r="Y44" s="21"/>
      <c r="Z44" s="21"/>
      <c r="AB44" s="22"/>
      <c r="AD44" s="22"/>
    </row>
    <row r="45" spans="1:30" x14ac:dyDescent="0.25">
      <c r="A45" s="29"/>
      <c r="B45" s="28" t="s">
        <v>43</v>
      </c>
      <c r="C45" s="21">
        <f>[1]centralizare!E36/1000</f>
        <v>0</v>
      </c>
      <c r="D45" s="21">
        <f>[1]centralizare!F36/1000</f>
        <v>0</v>
      </c>
      <c r="E45" s="21">
        <f>[1]centralizare!G36/1000</f>
        <v>0</v>
      </c>
      <c r="F45" s="21">
        <f>[1]centralizare!H36/1000</f>
        <v>0</v>
      </c>
      <c r="G45" s="21">
        <f>[1]centralizare!I36/1000</f>
        <v>0</v>
      </c>
      <c r="H45" s="21">
        <f>[1]centralizare!J36/1000</f>
        <v>0</v>
      </c>
      <c r="I45" s="21">
        <f>[1]centralizare!K36/1000</f>
        <v>0</v>
      </c>
      <c r="J45" s="21">
        <f>[1]centralizare!L36/1000</f>
        <v>0</v>
      </c>
      <c r="K45" s="21">
        <f>[1]centralizare!M36/1000</f>
        <v>0</v>
      </c>
      <c r="L45" s="21">
        <f>[1]centralizare!N36/1000</f>
        <v>0</v>
      </c>
      <c r="M45" s="21">
        <f>[1]centralizare!O36/1000</f>
        <v>0</v>
      </c>
      <c r="N45" s="29"/>
      <c r="O45" s="24" t="str">
        <f t="shared" si="3"/>
        <v xml:space="preserve">c2) Comisioane </v>
      </c>
      <c r="P45" s="21"/>
      <c r="Q45" s="21"/>
      <c r="R45" s="21">
        <f>([1]centralizare!N21+[1]centralizare!N26)/1000</f>
        <v>0</v>
      </c>
      <c r="S45" s="21">
        <f>([1]centralizare!O21+[1]centralizare!O26)/1000</f>
        <v>0</v>
      </c>
      <c r="T45" s="21"/>
      <c r="U45" s="21"/>
      <c r="V45" s="21"/>
      <c r="W45" s="21"/>
      <c r="X45" s="21"/>
      <c r="Y45" s="21"/>
      <c r="Z45" s="21"/>
      <c r="AB45" s="22"/>
      <c r="AD45" s="22"/>
    </row>
    <row r="46" spans="1:30" x14ac:dyDescent="0.25">
      <c r="A46" s="26" t="s">
        <v>44</v>
      </c>
      <c r="B46" s="20" t="s">
        <v>45</v>
      </c>
      <c r="C46" s="21">
        <f>SUM(C47:C49)</f>
        <v>4404.6870160440003</v>
      </c>
      <c r="D46" s="21">
        <f t="shared" ref="D46:K46" si="28">SUM(D47:D49)</f>
        <v>5310.1625600388898</v>
      </c>
      <c r="E46" s="21">
        <f t="shared" si="28"/>
        <v>6058.1060726339992</v>
      </c>
      <c r="F46" s="21">
        <f t="shared" si="28"/>
        <v>5939.8470137040003</v>
      </c>
      <c r="G46" s="21">
        <f t="shared" si="28"/>
        <v>2696.8428199999998</v>
      </c>
      <c r="H46" s="21">
        <f t="shared" si="28"/>
        <v>2491.4461299999998</v>
      </c>
      <c r="I46" s="21">
        <f t="shared" si="28"/>
        <v>2339.5745699999998</v>
      </c>
      <c r="J46" s="21">
        <f t="shared" si="28"/>
        <v>2162.8526999999999</v>
      </c>
      <c r="K46" s="21">
        <f t="shared" si="28"/>
        <v>2027.2498699999999</v>
      </c>
      <c r="L46" s="21">
        <f>SUM(L47:L49)</f>
        <v>1309.5323600000002</v>
      </c>
      <c r="M46" s="21">
        <f>SUM(M47:M49)</f>
        <v>955.81518000000005</v>
      </c>
      <c r="N46" s="26" t="s">
        <v>44</v>
      </c>
      <c r="O46" s="20" t="str">
        <f t="shared" si="3"/>
        <v>Serviciul total datoriei publice locale (a3+b3+c3)</v>
      </c>
      <c r="P46" s="21">
        <f t="shared" ref="P46:U46" si="29">SUM(P47:P49)</f>
        <v>125.08375000000001</v>
      </c>
      <c r="Q46" s="21">
        <f t="shared" si="29"/>
        <v>60.830709999999996</v>
      </c>
      <c r="R46" s="21">
        <f t="shared" si="29"/>
        <v>0</v>
      </c>
      <c r="S46" s="21">
        <f t="shared" si="29"/>
        <v>0</v>
      </c>
      <c r="T46" s="21">
        <f t="shared" si="29"/>
        <v>0</v>
      </c>
      <c r="U46" s="21">
        <f t="shared" si="29"/>
        <v>0</v>
      </c>
      <c r="V46" s="21"/>
      <c r="W46" s="21"/>
      <c r="X46" s="21"/>
      <c r="Y46" s="21"/>
      <c r="Z46" s="21"/>
      <c r="AB46" s="22"/>
      <c r="AD46" s="22"/>
    </row>
    <row r="47" spans="1:30" x14ac:dyDescent="0.25">
      <c r="A47" s="27"/>
      <c r="B47" s="28" t="s">
        <v>46</v>
      </c>
      <c r="C47" s="21">
        <f t="shared" ref="C47:M49" si="30">C43+C15</f>
        <v>3216.3268818720007</v>
      </c>
      <c r="D47" s="21">
        <f t="shared" si="30"/>
        <v>3641.6527467168894</v>
      </c>
      <c r="E47" s="21">
        <f t="shared" si="30"/>
        <v>4663.7756122679993</v>
      </c>
      <c r="F47" s="21">
        <f t="shared" si="30"/>
        <v>4854.166388736</v>
      </c>
      <c r="G47" s="21">
        <f t="shared" si="30"/>
        <v>1904.1059700000001</v>
      </c>
      <c r="H47" s="21">
        <f t="shared" si="30"/>
        <v>1841.64276</v>
      </c>
      <c r="I47" s="21">
        <f t="shared" si="30"/>
        <v>1828.4921999999999</v>
      </c>
      <c r="J47" s="21">
        <f t="shared" si="30"/>
        <v>1789.0405199999998</v>
      </c>
      <c r="K47" s="21">
        <f t="shared" si="30"/>
        <v>1789.0505199999998</v>
      </c>
      <c r="L47" s="21">
        <f t="shared" si="30"/>
        <v>1186.6110000000001</v>
      </c>
      <c r="M47" s="21">
        <f t="shared" si="30"/>
        <v>919.94421000000011</v>
      </c>
      <c r="N47" s="27"/>
      <c r="O47" s="24" t="str">
        <f t="shared" si="3"/>
        <v>a3) Rambursarea imprumutului (a1+a2)</v>
      </c>
      <c r="P47" s="21">
        <f t="shared" ref="P47:U49" si="31">SUM(P15,P43)</f>
        <v>119.94432</v>
      </c>
      <c r="Q47" s="21">
        <f t="shared" si="31"/>
        <v>59.972559999999994</v>
      </c>
      <c r="R47" s="21">
        <f t="shared" si="31"/>
        <v>0</v>
      </c>
      <c r="S47" s="21">
        <f t="shared" si="31"/>
        <v>0</v>
      </c>
      <c r="T47" s="21">
        <f t="shared" si="31"/>
        <v>0</v>
      </c>
      <c r="U47" s="21">
        <f t="shared" si="31"/>
        <v>0</v>
      </c>
      <c r="V47" s="21"/>
      <c r="W47" s="21"/>
      <c r="X47" s="21"/>
      <c r="Y47" s="21"/>
      <c r="Z47" s="21"/>
      <c r="AB47" s="22"/>
    </row>
    <row r="48" spans="1:30" x14ac:dyDescent="0.25">
      <c r="A48" s="27"/>
      <c r="B48" s="28" t="s">
        <v>47</v>
      </c>
      <c r="C48" s="21">
        <f t="shared" si="30"/>
        <v>1157.2312264499999</v>
      </c>
      <c r="D48" s="21">
        <f t="shared" si="30"/>
        <v>1644.33017307</v>
      </c>
      <c r="E48" s="21">
        <f t="shared" si="30"/>
        <v>1377.5760573120001</v>
      </c>
      <c r="F48" s="21">
        <f t="shared" si="30"/>
        <v>1077.0178565280003</v>
      </c>
      <c r="G48" s="21">
        <f t="shared" si="30"/>
        <v>792.73685</v>
      </c>
      <c r="H48" s="21">
        <f t="shared" si="30"/>
        <v>649.80336999999997</v>
      </c>
      <c r="I48" s="21">
        <f t="shared" si="30"/>
        <v>511.08236999999997</v>
      </c>
      <c r="J48" s="21">
        <f t="shared" si="30"/>
        <v>373.81217999999996</v>
      </c>
      <c r="K48" s="21">
        <f t="shared" si="30"/>
        <v>238.19935000000001</v>
      </c>
      <c r="L48" s="21">
        <f t="shared" si="30"/>
        <v>122.92136000000001</v>
      </c>
      <c r="M48" s="21">
        <f t="shared" si="30"/>
        <v>35.87097</v>
      </c>
      <c r="N48" s="27"/>
      <c r="O48" s="24" t="str">
        <f t="shared" si="3"/>
        <v>b3) Dobanzi (b1+b2)</v>
      </c>
      <c r="P48" s="21">
        <f t="shared" si="31"/>
        <v>5.1394299999999999</v>
      </c>
      <c r="Q48" s="21">
        <f t="shared" si="31"/>
        <v>0.85814999999999997</v>
      </c>
      <c r="R48" s="21">
        <f t="shared" si="31"/>
        <v>0</v>
      </c>
      <c r="S48" s="21">
        <f t="shared" si="31"/>
        <v>0</v>
      </c>
      <c r="T48" s="21">
        <f t="shared" si="31"/>
        <v>0</v>
      </c>
      <c r="U48" s="21">
        <f t="shared" si="31"/>
        <v>0</v>
      </c>
      <c r="V48" s="21"/>
      <c r="W48" s="21"/>
      <c r="X48" s="21"/>
      <c r="Y48" s="21"/>
      <c r="Z48" s="21"/>
      <c r="AB48" s="22"/>
    </row>
    <row r="49" spans="1:28" x14ac:dyDescent="0.25">
      <c r="A49" s="29"/>
      <c r="B49" s="28" t="s">
        <v>48</v>
      </c>
      <c r="C49" s="21">
        <f t="shared" si="30"/>
        <v>31.128907721999997</v>
      </c>
      <c r="D49" s="21">
        <f t="shared" si="30"/>
        <v>24.179640251999999</v>
      </c>
      <c r="E49" s="21">
        <f t="shared" si="30"/>
        <v>16.754403053999997</v>
      </c>
      <c r="F49" s="21">
        <f t="shared" si="30"/>
        <v>8.6627684400000007</v>
      </c>
      <c r="G49" s="21">
        <f t="shared" si="30"/>
        <v>0</v>
      </c>
      <c r="H49" s="21">
        <f t="shared" si="30"/>
        <v>0</v>
      </c>
      <c r="I49" s="21">
        <f t="shared" si="30"/>
        <v>0</v>
      </c>
      <c r="J49" s="21">
        <f t="shared" si="30"/>
        <v>0</v>
      </c>
      <c r="K49" s="21">
        <f t="shared" si="30"/>
        <v>0</v>
      </c>
      <c r="L49" s="21">
        <f t="shared" si="30"/>
        <v>0</v>
      </c>
      <c r="M49" s="21">
        <f t="shared" si="30"/>
        <v>0</v>
      </c>
      <c r="N49" s="29"/>
      <c r="O49" s="24" t="str">
        <f t="shared" si="3"/>
        <v>c3) Comisioane (c1+c2)</v>
      </c>
      <c r="P49" s="21">
        <f t="shared" si="31"/>
        <v>0</v>
      </c>
      <c r="Q49" s="21">
        <f t="shared" si="31"/>
        <v>0</v>
      </c>
      <c r="R49" s="21">
        <f t="shared" si="31"/>
        <v>0</v>
      </c>
      <c r="S49" s="21">
        <f t="shared" si="31"/>
        <v>0</v>
      </c>
      <c r="T49" s="21">
        <f t="shared" si="31"/>
        <v>0</v>
      </c>
      <c r="U49" s="21">
        <f t="shared" si="31"/>
        <v>0</v>
      </c>
      <c r="V49" s="21"/>
      <c r="W49" s="21"/>
      <c r="X49" s="21"/>
      <c r="Y49" s="21"/>
      <c r="Z49" s="21"/>
      <c r="AB49" s="22"/>
    </row>
    <row r="50" spans="1:28" x14ac:dyDescent="0.25">
      <c r="A50" s="30"/>
      <c r="B50" s="31" t="str">
        <f>'[1]1.3'!B41</f>
        <v>Date financiare valabile la 19.08.2024 (curs euro/ron: 4.9754)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0"/>
      <c r="O50" s="33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B50" s="22"/>
    </row>
    <row r="52" spans="1:28" x14ac:dyDescent="0.25">
      <c r="B52" s="34" t="s">
        <v>49</v>
      </c>
      <c r="C52" s="34"/>
      <c r="J52" s="22"/>
      <c r="K52" s="22"/>
      <c r="L52" s="34"/>
      <c r="M52" s="34"/>
      <c r="O52" s="34" t="s">
        <v>49</v>
      </c>
      <c r="P52" s="34"/>
    </row>
    <row r="53" spans="1:28" x14ac:dyDescent="0.25">
      <c r="B53" s="34" t="s">
        <v>50</v>
      </c>
      <c r="C53" s="34"/>
      <c r="G53" s="35" t="s">
        <v>51</v>
      </c>
      <c r="H53" s="35"/>
      <c r="I53" s="35"/>
      <c r="J53" s="22"/>
      <c r="K53" s="22"/>
      <c r="L53" s="34"/>
      <c r="M53" s="34"/>
      <c r="O53" s="34" t="s">
        <v>50</v>
      </c>
      <c r="P53" s="34"/>
      <c r="T53" s="35" t="s">
        <v>52</v>
      </c>
      <c r="U53" s="35"/>
      <c r="V53" s="35"/>
    </row>
    <row r="54" spans="1:28" x14ac:dyDescent="0.25">
      <c r="B54" s="5" t="s">
        <v>53</v>
      </c>
      <c r="C54" s="5"/>
      <c r="G54" s="35" t="s">
        <v>54</v>
      </c>
      <c r="H54" s="35"/>
      <c r="I54" s="35"/>
      <c r="J54" s="22"/>
      <c r="K54" s="22"/>
      <c r="L54" s="5"/>
      <c r="M54" s="5"/>
      <c r="O54" s="36" t="str">
        <f>B54</f>
        <v>Cristian Moldovan</v>
      </c>
      <c r="P54" s="5"/>
      <c r="T54" s="35" t="str">
        <f>G54</f>
        <v>Maria Suciu</v>
      </c>
      <c r="U54" s="35"/>
      <c r="V54" s="35"/>
    </row>
    <row r="56" spans="1:28" x14ac:dyDescent="0.25">
      <c r="K56" s="22"/>
    </row>
    <row r="57" spans="1:28" x14ac:dyDescent="0.25">
      <c r="I57" s="22"/>
      <c r="K57" s="22"/>
      <c r="Q57" s="22"/>
    </row>
    <row r="58" spans="1:28" x14ac:dyDescent="0.25">
      <c r="J58" s="22"/>
      <c r="K58" s="22"/>
      <c r="Q58" s="22"/>
    </row>
    <row r="59" spans="1:28" x14ac:dyDescent="0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8" x14ac:dyDescent="0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70" spans="10:10" x14ac:dyDescent="0.25">
      <c r="J70" s="2">
        <f>SUM(J67:J69)</f>
        <v>0</v>
      </c>
    </row>
  </sheetData>
  <mergeCells count="30">
    <mergeCell ref="G53:I53"/>
    <mergeCell ref="T53:V53"/>
    <mergeCell ref="G54:I54"/>
    <mergeCell ref="T54:V54"/>
    <mergeCell ref="A38:A41"/>
    <mergeCell ref="N38:N41"/>
    <mergeCell ref="A42:A45"/>
    <mergeCell ref="N42:N45"/>
    <mergeCell ref="A46:A49"/>
    <mergeCell ref="N46:N49"/>
    <mergeCell ref="A26:A29"/>
    <mergeCell ref="N26:N29"/>
    <mergeCell ref="A30:A33"/>
    <mergeCell ref="N30:N33"/>
    <mergeCell ref="A34:A37"/>
    <mergeCell ref="N34:N37"/>
    <mergeCell ref="A14:A17"/>
    <mergeCell ref="N14:N17"/>
    <mergeCell ref="A18:A21"/>
    <mergeCell ref="N18:N21"/>
    <mergeCell ref="A22:A25"/>
    <mergeCell ref="N22:N25"/>
    <mergeCell ref="A9:L10"/>
    <mergeCell ref="N9:Z10"/>
    <mergeCell ref="A12:A13"/>
    <mergeCell ref="B12:B13"/>
    <mergeCell ref="C12:L12"/>
    <mergeCell ref="N12:N13"/>
    <mergeCell ref="O12:O13"/>
    <mergeCell ref="P12:S12"/>
  </mergeCells>
  <printOptions horizontalCentered="1" verticalCentered="1"/>
  <pageMargins left="0" right="0" top="0" bottom="0" header="0.35" footer="0.51"/>
  <pageSetup paperSize="9" scale="85" orientation="landscape" r:id="rId1"/>
  <headerFooter alignWithMargins="0">
    <oddHeader>&amp;Rpagina &amp;P</oddHeader>
  </headerFooter>
  <colBreaks count="1" manualBreakCount="1">
    <brk id="13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1.4</vt:lpstr>
      <vt:lpstr>'1.4'!Print_Area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</cp:lastModifiedBy>
  <dcterms:created xsi:type="dcterms:W3CDTF">2024-08-21T08:58:38Z</dcterms:created>
  <dcterms:modified xsi:type="dcterms:W3CDTF">2024-08-21T08:58:46Z</dcterms:modified>
</cp:coreProperties>
</file>